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140" windowHeight="10590"/>
  </bookViews>
  <sheets>
    <sheet name="Rekapitulácia" sheetId="1" r:id="rId1"/>
    <sheet name="Krycí list stavby" sheetId="2" r:id="rId2"/>
    <sheet name="Kryci_list 13482" sheetId="3" r:id="rId3"/>
    <sheet name="Rekap 13482" sheetId="4" r:id="rId4"/>
    <sheet name="SO 13482" sheetId="5" r:id="rId5"/>
    <sheet name="Kryci_list 13492" sheetId="6" r:id="rId6"/>
    <sheet name="Rekap 13492" sheetId="7" r:id="rId7"/>
    <sheet name="SO 13492" sheetId="8" r:id="rId8"/>
    <sheet name="Kryci_list 13501" sheetId="9" r:id="rId9"/>
    <sheet name="Rekap 13501" sheetId="10" r:id="rId10"/>
    <sheet name="SO 13501" sheetId="11" r:id="rId11"/>
    <sheet name="Kryci_list 13502" sheetId="12" r:id="rId12"/>
    <sheet name="Rekap 13502" sheetId="13" r:id="rId13"/>
    <sheet name="SO 13502" sheetId="14" r:id="rId14"/>
    <sheet name="Kryci_list 13503" sheetId="15" r:id="rId15"/>
    <sheet name="Rekap 13503" sheetId="16" r:id="rId16"/>
    <sheet name="SO 13503" sheetId="17" r:id="rId17"/>
    <sheet name="Kryci_list 13504" sheetId="18" r:id="rId18"/>
    <sheet name="Rekap 13504" sheetId="19" r:id="rId19"/>
    <sheet name="SO 13504" sheetId="20" r:id="rId20"/>
    <sheet name="Kryci_list 13505" sheetId="21" r:id="rId21"/>
    <sheet name="Rekap 13505" sheetId="22" r:id="rId22"/>
    <sheet name="SO 13505" sheetId="23" r:id="rId23"/>
    <sheet name="Kryci_list 13506" sheetId="24" r:id="rId24"/>
    <sheet name="Rekap 13506" sheetId="25" r:id="rId25"/>
    <sheet name="SO 13506" sheetId="26" r:id="rId26"/>
    <sheet name="Kryci_list 13507" sheetId="27" r:id="rId27"/>
    <sheet name="Rekap 13507" sheetId="28" r:id="rId28"/>
    <sheet name="SO 13507" sheetId="29" r:id="rId29"/>
  </sheets>
  <definedNames>
    <definedName name="_xlnm.Print_Titles" localSheetId="3">'Rekap 13482'!$9:$9</definedName>
    <definedName name="_xlnm.Print_Titles" localSheetId="6">'Rekap 13492'!$9:$9</definedName>
    <definedName name="_xlnm.Print_Titles" localSheetId="9">'Rekap 13501'!$9:$9</definedName>
    <definedName name="_xlnm.Print_Titles" localSheetId="12">'Rekap 13502'!$9:$9</definedName>
    <definedName name="_xlnm.Print_Titles" localSheetId="15">'Rekap 13503'!$9:$9</definedName>
    <definedName name="_xlnm.Print_Titles" localSheetId="18">'Rekap 13504'!$9:$9</definedName>
    <definedName name="_xlnm.Print_Titles" localSheetId="21">'Rekap 13505'!$9:$9</definedName>
    <definedName name="_xlnm.Print_Titles" localSheetId="24">'Rekap 13506'!$9:$9</definedName>
    <definedName name="_xlnm.Print_Titles" localSheetId="27">'Rekap 13507'!$9:$9</definedName>
    <definedName name="_xlnm.Print_Titles" localSheetId="4">'SO 13482'!$8:$8</definedName>
    <definedName name="_xlnm.Print_Titles" localSheetId="7">'SO 13492'!$8:$8</definedName>
    <definedName name="_xlnm.Print_Titles" localSheetId="10">'SO 13501'!$8:$8</definedName>
    <definedName name="_xlnm.Print_Titles" localSheetId="13">'SO 13502'!$8:$8</definedName>
    <definedName name="_xlnm.Print_Titles" localSheetId="16">'SO 13503'!$8:$8</definedName>
    <definedName name="_xlnm.Print_Titles" localSheetId="19">'SO 13504'!$8:$8</definedName>
    <definedName name="_xlnm.Print_Titles" localSheetId="22">'SO 13505'!$8:$8</definedName>
    <definedName name="_xlnm.Print_Titles" localSheetId="25">'SO 13506'!$8:$8</definedName>
    <definedName name="_xlnm.Print_Titles" localSheetId="28">'SO 13507'!$8:$8</definedName>
  </definedNames>
  <calcPr calcId="144525"/>
</workbook>
</file>

<file path=xl/calcChain.xml><?xml version="1.0" encoding="utf-8"?>
<calcChain xmlns="http://schemas.openxmlformats.org/spreadsheetml/2006/main">
  <c r="J20" i="2" l="1"/>
  <c r="J18" i="2"/>
  <c r="J17" i="2"/>
  <c r="J16" i="2"/>
  <c r="E18" i="2"/>
  <c r="D18" i="2"/>
  <c r="E17" i="2"/>
  <c r="E16" i="2"/>
  <c r="F16" i="1"/>
  <c r="E16" i="1"/>
  <c r="D16" i="1"/>
  <c r="E15" i="1"/>
  <c r="E14" i="1"/>
  <c r="E13" i="1"/>
  <c r="E12" i="1"/>
  <c r="E11" i="1"/>
  <c r="E10" i="1"/>
  <c r="E9" i="1"/>
  <c r="E8" i="1"/>
  <c r="E7" i="1"/>
  <c r="J17" i="27"/>
  <c r="K15" i="1"/>
  <c r="I30" i="27"/>
  <c r="J30" i="27" s="1"/>
  <c r="Z15" i="29"/>
  <c r="S14" i="29"/>
  <c r="F12" i="28" s="1"/>
  <c r="L14" i="29"/>
  <c r="B12" i="28" s="1"/>
  <c r="D16" i="27" s="1"/>
  <c r="F11" i="28"/>
  <c r="S12" i="29"/>
  <c r="S15" i="29" s="1"/>
  <c r="F14" i="28" s="1"/>
  <c r="P12" i="29"/>
  <c r="M12" i="29"/>
  <c r="C11" i="28" s="1"/>
  <c r="L12" i="29"/>
  <c r="B11" i="28" s="1"/>
  <c r="K11" i="29"/>
  <c r="K15" i="29" s="1"/>
  <c r="J11" i="29"/>
  <c r="M11" i="29"/>
  <c r="M14" i="29" s="1"/>
  <c r="C12" i="28" s="1"/>
  <c r="E16" i="27" s="1"/>
  <c r="I11" i="29"/>
  <c r="J20" i="27"/>
  <c r="J17" i="24"/>
  <c r="K14" i="1"/>
  <c r="I30" i="24"/>
  <c r="J30" i="24" s="1"/>
  <c r="Z15" i="26"/>
  <c r="S14" i="26"/>
  <c r="F12" i="25" s="1"/>
  <c r="L14" i="26"/>
  <c r="L15" i="26" s="1"/>
  <c r="B14" i="25" s="1"/>
  <c r="F11" i="25"/>
  <c r="S12" i="26"/>
  <c r="S15" i="26" s="1"/>
  <c r="F14" i="25" s="1"/>
  <c r="P12" i="26"/>
  <c r="M12" i="26"/>
  <c r="C11" i="25" s="1"/>
  <c r="L12" i="26"/>
  <c r="B11" i="25" s="1"/>
  <c r="K11" i="26"/>
  <c r="K15" i="26" s="1"/>
  <c r="J11" i="26"/>
  <c r="M11" i="26"/>
  <c r="M14" i="26" s="1"/>
  <c r="C12" i="25" s="1"/>
  <c r="E18" i="24" s="1"/>
  <c r="I11" i="26"/>
  <c r="J20" i="24"/>
  <c r="J17" i="21"/>
  <c r="K13" i="1"/>
  <c r="I30" i="21"/>
  <c r="J30" i="21" s="1"/>
  <c r="Z15" i="23"/>
  <c r="S14" i="23"/>
  <c r="F12" i="22" s="1"/>
  <c r="L14" i="23"/>
  <c r="L15" i="23" s="1"/>
  <c r="B14" i="22" s="1"/>
  <c r="F11" i="22"/>
  <c r="S12" i="23"/>
  <c r="S15" i="23" s="1"/>
  <c r="F14" i="22" s="1"/>
  <c r="P12" i="23"/>
  <c r="M12" i="23"/>
  <c r="C11" i="22" s="1"/>
  <c r="L12" i="23"/>
  <c r="B11" i="22" s="1"/>
  <c r="K11" i="23"/>
  <c r="K15" i="23" s="1"/>
  <c r="J11" i="23"/>
  <c r="M11" i="23"/>
  <c r="M14" i="23" s="1"/>
  <c r="C12" i="22" s="1"/>
  <c r="E18" i="21" s="1"/>
  <c r="I11" i="23"/>
  <c r="J20" i="21"/>
  <c r="J17" i="18"/>
  <c r="K12" i="1"/>
  <c r="I30" i="18"/>
  <c r="J30" i="18" s="1"/>
  <c r="Z15" i="20"/>
  <c r="P14" i="20"/>
  <c r="E12" i="19" s="1"/>
  <c r="F11" i="19"/>
  <c r="S12" i="20"/>
  <c r="S14" i="20" s="1"/>
  <c r="P12" i="20"/>
  <c r="P15" i="20" s="1"/>
  <c r="E14" i="19" s="1"/>
  <c r="L12" i="20"/>
  <c r="B11" i="19" s="1"/>
  <c r="K11" i="20"/>
  <c r="K15" i="20" s="1"/>
  <c r="J11" i="20"/>
  <c r="M11" i="20"/>
  <c r="I11" i="20"/>
  <c r="J20" i="18"/>
  <c r="J17" i="15"/>
  <c r="K11" i="1"/>
  <c r="I30" i="15"/>
  <c r="J30" i="15" s="1"/>
  <c r="Z15" i="17"/>
  <c r="S12" i="17"/>
  <c r="F11" i="16" s="1"/>
  <c r="P12" i="17"/>
  <c r="L12" i="17"/>
  <c r="B11" i="16" s="1"/>
  <c r="K11" i="17"/>
  <c r="K15" i="17" s="1"/>
  <c r="J11" i="17"/>
  <c r="M11" i="17"/>
  <c r="I11" i="17"/>
  <c r="J20" i="15"/>
  <c r="J17" i="12"/>
  <c r="K10" i="1"/>
  <c r="I30" i="12"/>
  <c r="J30" i="12" s="1"/>
  <c r="Z15" i="14"/>
  <c r="S14" i="14"/>
  <c r="F12" i="13" s="1"/>
  <c r="L14" i="14"/>
  <c r="L15" i="14" s="1"/>
  <c r="B14" i="13" s="1"/>
  <c r="F11" i="13"/>
  <c r="S12" i="14"/>
  <c r="S15" i="14" s="1"/>
  <c r="F14" i="13" s="1"/>
  <c r="P12" i="14"/>
  <c r="M12" i="14"/>
  <c r="L12" i="14"/>
  <c r="B11" i="13" s="1"/>
  <c r="K11" i="14"/>
  <c r="K15" i="14" s="1"/>
  <c r="J11" i="14"/>
  <c r="M11" i="14"/>
  <c r="M14" i="14" s="1"/>
  <c r="C12" i="13" s="1"/>
  <c r="E17" i="12" s="1"/>
  <c r="I11" i="14"/>
  <c r="J20" i="12"/>
  <c r="J17" i="9"/>
  <c r="K9" i="1"/>
  <c r="I30" i="9"/>
  <c r="J30" i="9" s="1"/>
  <c r="Z15" i="11"/>
  <c r="S14" i="11"/>
  <c r="F12" i="10" s="1"/>
  <c r="L14" i="11"/>
  <c r="L15" i="11" s="1"/>
  <c r="B14" i="10" s="1"/>
  <c r="F11" i="10"/>
  <c r="S12" i="11"/>
  <c r="S15" i="11" s="1"/>
  <c r="F14" i="10" s="1"/>
  <c r="P12" i="11"/>
  <c r="M12" i="11"/>
  <c r="L12" i="11"/>
  <c r="B11" i="10" s="1"/>
  <c r="K11" i="11"/>
  <c r="K15" i="11" s="1"/>
  <c r="J11" i="11"/>
  <c r="M11" i="11"/>
  <c r="M14" i="11" s="1"/>
  <c r="C12" i="10" s="1"/>
  <c r="E17" i="9" s="1"/>
  <c r="I11" i="11"/>
  <c r="J20" i="9"/>
  <c r="J17" i="6"/>
  <c r="K8" i="1"/>
  <c r="I30" i="6"/>
  <c r="J30" i="6" s="1"/>
  <c r="Z249" i="8"/>
  <c r="P248" i="8"/>
  <c r="E38" i="7" s="1"/>
  <c r="S246" i="8"/>
  <c r="F37" i="7" s="1"/>
  <c r="P246" i="8"/>
  <c r="E37" i="7" s="1"/>
  <c r="L246" i="8"/>
  <c r="B37" i="7" s="1"/>
  <c r="K245" i="8"/>
  <c r="J245" i="8"/>
  <c r="M245" i="8"/>
  <c r="I245" i="8"/>
  <c r="I246" i="8" s="1"/>
  <c r="D37" i="7" s="1"/>
  <c r="S239" i="8"/>
  <c r="F33" i="7" s="1"/>
  <c r="H239" i="8"/>
  <c r="M239" i="8"/>
  <c r="C33" i="7" s="1"/>
  <c r="K238" i="8"/>
  <c r="J238" i="8"/>
  <c r="P238" i="8"/>
  <c r="L238" i="8"/>
  <c r="I238" i="8"/>
  <c r="K237" i="8"/>
  <c r="J237" i="8"/>
  <c r="P237" i="8"/>
  <c r="P239" i="8" s="1"/>
  <c r="E33" i="7" s="1"/>
  <c r="L237" i="8"/>
  <c r="L239" i="8" s="1"/>
  <c r="B33" i="7" s="1"/>
  <c r="I237" i="8"/>
  <c r="I239" i="8" s="1"/>
  <c r="D33" i="7" s="1"/>
  <c r="F32" i="7"/>
  <c r="S234" i="8"/>
  <c r="P234" i="8"/>
  <c r="E32" i="7" s="1"/>
  <c r="H234" i="8"/>
  <c r="M234" i="8"/>
  <c r="C32" i="7" s="1"/>
  <c r="K233" i="8"/>
  <c r="J233" i="8"/>
  <c r="P233" i="8"/>
  <c r="L233" i="8"/>
  <c r="L234" i="8" s="1"/>
  <c r="B32" i="7" s="1"/>
  <c r="I233" i="8"/>
  <c r="I234" i="8" s="1"/>
  <c r="D32" i="7" s="1"/>
  <c r="F31" i="7"/>
  <c r="S230" i="8"/>
  <c r="K229" i="8"/>
  <c r="J229" i="8"/>
  <c r="P229" i="8"/>
  <c r="M229" i="8"/>
  <c r="M230" i="8" s="1"/>
  <c r="C31" i="7" s="1"/>
  <c r="I229" i="8"/>
  <c r="K228" i="8"/>
  <c r="J228" i="8"/>
  <c r="P228" i="8"/>
  <c r="P230" i="8" s="1"/>
  <c r="E31" i="7" s="1"/>
  <c r="M228" i="8"/>
  <c r="H230" i="8" s="1"/>
  <c r="I228" i="8"/>
  <c r="K227" i="8"/>
  <c r="J227" i="8"/>
  <c r="L227" i="8"/>
  <c r="I227" i="8"/>
  <c r="K226" i="8"/>
  <c r="J226" i="8"/>
  <c r="P226" i="8"/>
  <c r="L226" i="8"/>
  <c r="I226" i="8"/>
  <c r="K225" i="8"/>
  <c r="J225" i="8"/>
  <c r="P225" i="8"/>
  <c r="L225" i="8"/>
  <c r="L230" i="8" s="1"/>
  <c r="B31" i="7" s="1"/>
  <c r="I225" i="8"/>
  <c r="E30" i="7"/>
  <c r="S222" i="8"/>
  <c r="F30" i="7" s="1"/>
  <c r="P222" i="8"/>
  <c r="H222" i="8"/>
  <c r="K221" i="8"/>
  <c r="J221" i="8"/>
  <c r="M221" i="8"/>
  <c r="M222" i="8" s="1"/>
  <c r="C30" i="7" s="1"/>
  <c r="I221" i="8"/>
  <c r="K220" i="8"/>
  <c r="J220" i="8"/>
  <c r="L220" i="8"/>
  <c r="L222" i="8" s="1"/>
  <c r="B30" i="7" s="1"/>
  <c r="I220" i="8"/>
  <c r="I222" i="8" s="1"/>
  <c r="D30" i="7" s="1"/>
  <c r="F29" i="7"/>
  <c r="S217" i="8"/>
  <c r="H217" i="8"/>
  <c r="M217" i="8"/>
  <c r="C29" i="7" s="1"/>
  <c r="K216" i="8"/>
  <c r="J216" i="8"/>
  <c r="M216" i="8"/>
  <c r="I216" i="8"/>
  <c r="K215" i="8"/>
  <c r="J215" i="8"/>
  <c r="L215" i="8"/>
  <c r="I215" i="8"/>
  <c r="K214" i="8"/>
  <c r="J214" i="8"/>
  <c r="P214" i="8"/>
  <c r="L214" i="8"/>
  <c r="I214" i="8"/>
  <c r="K213" i="8"/>
  <c r="J213" i="8"/>
  <c r="P213" i="8"/>
  <c r="L213" i="8"/>
  <c r="I213" i="8"/>
  <c r="K212" i="8"/>
  <c r="J212" i="8"/>
  <c r="P212" i="8"/>
  <c r="L212" i="8"/>
  <c r="I212" i="8"/>
  <c r="K211" i="8"/>
  <c r="J211" i="8"/>
  <c r="P211" i="8"/>
  <c r="P217" i="8" s="1"/>
  <c r="E29" i="7" s="1"/>
  <c r="L211" i="8"/>
  <c r="L217" i="8" s="1"/>
  <c r="B29" i="7" s="1"/>
  <c r="I211" i="8"/>
  <c r="S208" i="8"/>
  <c r="F28" i="7" s="1"/>
  <c r="K207" i="8"/>
  <c r="J207" i="8"/>
  <c r="P207" i="8"/>
  <c r="M207" i="8"/>
  <c r="I207" i="8"/>
  <c r="K206" i="8"/>
  <c r="J206" i="8"/>
  <c r="P206" i="8"/>
  <c r="M206" i="8"/>
  <c r="I206" i="8"/>
  <c r="K205" i="8"/>
  <c r="J205" i="8"/>
  <c r="P205" i="8"/>
  <c r="M205" i="8"/>
  <c r="I205" i="8"/>
  <c r="K204" i="8"/>
  <c r="J204" i="8"/>
  <c r="P204" i="8"/>
  <c r="M204" i="8"/>
  <c r="I204" i="8"/>
  <c r="K203" i="8"/>
  <c r="J203" i="8"/>
  <c r="M203" i="8"/>
  <c r="H208" i="8" s="1"/>
  <c r="I203" i="8"/>
  <c r="K202" i="8"/>
  <c r="J202" i="8"/>
  <c r="P202" i="8"/>
  <c r="M202" i="8"/>
  <c r="I202" i="8"/>
  <c r="K201" i="8"/>
  <c r="J201" i="8"/>
  <c r="M201" i="8"/>
  <c r="I201" i="8"/>
  <c r="K200" i="8"/>
  <c r="J200" i="8"/>
  <c r="M200" i="8"/>
  <c r="I200" i="8"/>
  <c r="K199" i="8"/>
  <c r="J199" i="8"/>
  <c r="M199" i="8"/>
  <c r="I199" i="8"/>
  <c r="K198" i="8"/>
  <c r="J198" i="8"/>
  <c r="M198" i="8"/>
  <c r="I198" i="8"/>
  <c r="K197" i="8"/>
  <c r="J197" i="8"/>
  <c r="M197" i="8"/>
  <c r="I197" i="8"/>
  <c r="K196" i="8"/>
  <c r="J196" i="8"/>
  <c r="M196" i="8"/>
  <c r="I196" i="8"/>
  <c r="K195" i="8"/>
  <c r="J195" i="8"/>
  <c r="M195" i="8"/>
  <c r="M208" i="8" s="1"/>
  <c r="C28" i="7" s="1"/>
  <c r="I195" i="8"/>
  <c r="K194" i="8"/>
  <c r="J194" i="8"/>
  <c r="L194" i="8"/>
  <c r="I194" i="8"/>
  <c r="K193" i="8"/>
  <c r="J193" i="8"/>
  <c r="P193" i="8"/>
  <c r="P208" i="8" s="1"/>
  <c r="E28" i="7" s="1"/>
  <c r="L193" i="8"/>
  <c r="L208" i="8" s="1"/>
  <c r="B28" i="7" s="1"/>
  <c r="I193" i="8"/>
  <c r="F27" i="7"/>
  <c r="S190" i="8"/>
  <c r="K189" i="8"/>
  <c r="J189" i="8"/>
  <c r="P189" i="8"/>
  <c r="M189" i="8"/>
  <c r="I189" i="8"/>
  <c r="K188" i="8"/>
  <c r="J188" i="8"/>
  <c r="M188" i="8"/>
  <c r="I188" i="8"/>
  <c r="K187" i="8"/>
  <c r="J187" i="8"/>
  <c r="M187" i="8"/>
  <c r="I187" i="8"/>
  <c r="K186" i="8"/>
  <c r="J186" i="8"/>
  <c r="M186" i="8"/>
  <c r="I186" i="8"/>
  <c r="K185" i="8"/>
  <c r="J185" i="8"/>
  <c r="P185" i="8"/>
  <c r="M185" i="8"/>
  <c r="I185" i="8"/>
  <c r="K184" i="8"/>
  <c r="J184" i="8"/>
  <c r="M184" i="8"/>
  <c r="I184" i="8"/>
  <c r="K183" i="8"/>
  <c r="J183" i="8"/>
  <c r="P183" i="8"/>
  <c r="M183" i="8"/>
  <c r="I183" i="8"/>
  <c r="K182" i="8"/>
  <c r="J182" i="8"/>
  <c r="M182" i="8"/>
  <c r="M190" i="8" s="1"/>
  <c r="C27" i="7" s="1"/>
  <c r="I182" i="8"/>
  <c r="K181" i="8"/>
  <c r="J181" i="8"/>
  <c r="L181" i="8"/>
  <c r="I181" i="8"/>
  <c r="K180" i="8"/>
  <c r="J180" i="8"/>
  <c r="P180" i="8"/>
  <c r="P190" i="8" s="1"/>
  <c r="E27" i="7" s="1"/>
  <c r="L180" i="8"/>
  <c r="I180" i="8"/>
  <c r="K179" i="8"/>
  <c r="J179" i="8"/>
  <c r="L179" i="8"/>
  <c r="I179" i="8"/>
  <c r="K178" i="8"/>
  <c r="J178" i="8"/>
  <c r="L178" i="8"/>
  <c r="I178" i="8"/>
  <c r="E26" i="7"/>
  <c r="S175" i="8"/>
  <c r="F26" i="7" s="1"/>
  <c r="P175" i="8"/>
  <c r="H175" i="8"/>
  <c r="M175" i="8"/>
  <c r="C26" i="7" s="1"/>
  <c r="K174" i="8"/>
  <c r="J174" i="8"/>
  <c r="L174" i="8"/>
  <c r="I174" i="8"/>
  <c r="K173" i="8"/>
  <c r="J173" i="8"/>
  <c r="L173" i="8"/>
  <c r="I173" i="8"/>
  <c r="K172" i="8"/>
  <c r="J172" i="8"/>
  <c r="L172" i="8"/>
  <c r="I172" i="8"/>
  <c r="K171" i="8"/>
  <c r="J171" i="8"/>
  <c r="L171" i="8"/>
  <c r="I171" i="8"/>
  <c r="K170" i="8"/>
  <c r="J170" i="8"/>
  <c r="L170" i="8"/>
  <c r="I170" i="8"/>
  <c r="K169" i="8"/>
  <c r="J169" i="8"/>
  <c r="L169" i="8"/>
  <c r="L175" i="8" s="1"/>
  <c r="B26" i="7" s="1"/>
  <c r="I169" i="8"/>
  <c r="I175" i="8" s="1"/>
  <c r="D26" i="7" s="1"/>
  <c r="F25" i="7"/>
  <c r="S166" i="8"/>
  <c r="H166" i="8"/>
  <c r="M166" i="8"/>
  <c r="C25" i="7" s="1"/>
  <c r="K165" i="8"/>
  <c r="J165" i="8"/>
  <c r="P165" i="8"/>
  <c r="L165" i="8"/>
  <c r="I165" i="8"/>
  <c r="K164" i="8"/>
  <c r="J164" i="8"/>
  <c r="P164" i="8"/>
  <c r="P166" i="8" s="1"/>
  <c r="E25" i="7" s="1"/>
  <c r="L164" i="8"/>
  <c r="I164" i="8"/>
  <c r="K163" i="8"/>
  <c r="J163" i="8"/>
  <c r="P163" i="8"/>
  <c r="L163" i="8"/>
  <c r="I163" i="8"/>
  <c r="K162" i="8"/>
  <c r="J162" i="8"/>
  <c r="P162" i="8"/>
  <c r="L162" i="8"/>
  <c r="I162" i="8"/>
  <c r="K161" i="8"/>
  <c r="J161" i="8"/>
  <c r="L161" i="8"/>
  <c r="I161" i="8"/>
  <c r="I166" i="8" s="1"/>
  <c r="D25" i="7" s="1"/>
  <c r="S158" i="8"/>
  <c r="F24" i="7" s="1"/>
  <c r="H158" i="8"/>
  <c r="K157" i="8"/>
  <c r="J157" i="8"/>
  <c r="M157" i="8"/>
  <c r="I157" i="8"/>
  <c r="K156" i="8"/>
  <c r="J156" i="8"/>
  <c r="M156" i="8"/>
  <c r="I156" i="8"/>
  <c r="K155" i="8"/>
  <c r="J155" i="8"/>
  <c r="M155" i="8"/>
  <c r="I155" i="8"/>
  <c r="K154" i="8"/>
  <c r="J154" i="8"/>
  <c r="M154" i="8"/>
  <c r="M158" i="8" s="1"/>
  <c r="C24" i="7" s="1"/>
  <c r="I154" i="8"/>
  <c r="K153" i="8"/>
  <c r="J153" i="8"/>
  <c r="L153" i="8"/>
  <c r="L158" i="8" s="1"/>
  <c r="B24" i="7" s="1"/>
  <c r="I153" i="8"/>
  <c r="K152" i="8"/>
  <c r="J152" i="8"/>
  <c r="P152" i="8"/>
  <c r="P158" i="8" s="1"/>
  <c r="E24" i="7" s="1"/>
  <c r="L152" i="8"/>
  <c r="I152" i="8"/>
  <c r="I158" i="8" s="1"/>
  <c r="D24" i="7" s="1"/>
  <c r="S149" i="8"/>
  <c r="S241" i="8" s="1"/>
  <c r="F34" i="7" s="1"/>
  <c r="K148" i="8"/>
  <c r="J148" i="8"/>
  <c r="M148" i="8"/>
  <c r="I148" i="8"/>
  <c r="K147" i="8"/>
  <c r="J147" i="8"/>
  <c r="M147" i="8"/>
  <c r="I147" i="8"/>
  <c r="K146" i="8"/>
  <c r="J146" i="8"/>
  <c r="P146" i="8"/>
  <c r="M146" i="8"/>
  <c r="I146" i="8"/>
  <c r="K145" i="8"/>
  <c r="J145" i="8"/>
  <c r="P145" i="8"/>
  <c r="M145" i="8"/>
  <c r="I145" i="8"/>
  <c r="K144" i="8"/>
  <c r="J144" i="8"/>
  <c r="L144" i="8"/>
  <c r="I144" i="8"/>
  <c r="K143" i="8"/>
  <c r="J143" i="8"/>
  <c r="P143" i="8"/>
  <c r="L143" i="8"/>
  <c r="I143" i="8"/>
  <c r="K142" i="8"/>
  <c r="J142" i="8"/>
  <c r="L142" i="8"/>
  <c r="I142" i="8"/>
  <c r="K141" i="8"/>
  <c r="J141" i="8"/>
  <c r="P141" i="8"/>
  <c r="L141" i="8"/>
  <c r="I141" i="8"/>
  <c r="K140" i="8"/>
  <c r="J140" i="8"/>
  <c r="P140" i="8"/>
  <c r="P149" i="8" s="1"/>
  <c r="E23" i="7" s="1"/>
  <c r="L140" i="8"/>
  <c r="I140" i="8"/>
  <c r="K139" i="8"/>
  <c r="J139" i="8"/>
  <c r="L139" i="8"/>
  <c r="I139" i="8"/>
  <c r="F19" i="7"/>
  <c r="S133" i="8"/>
  <c r="P133" i="8"/>
  <c r="E19" i="7" s="1"/>
  <c r="H133" i="8"/>
  <c r="M133" i="8"/>
  <c r="C19" i="7" s="1"/>
  <c r="K132" i="8"/>
  <c r="J132" i="8"/>
  <c r="L132" i="8"/>
  <c r="L133" i="8" s="1"/>
  <c r="B19" i="7" s="1"/>
  <c r="I132" i="8"/>
  <c r="I133" i="8" s="1"/>
  <c r="D19" i="7" s="1"/>
  <c r="K128" i="8"/>
  <c r="J128" i="8"/>
  <c r="M128" i="8"/>
  <c r="I128" i="8"/>
  <c r="K127" i="8"/>
  <c r="J127" i="8"/>
  <c r="M127" i="8"/>
  <c r="I127" i="8"/>
  <c r="K126" i="8"/>
  <c r="J126" i="8"/>
  <c r="M126" i="8"/>
  <c r="I126" i="8"/>
  <c r="K125" i="8"/>
  <c r="J125" i="8"/>
  <c r="M125" i="8"/>
  <c r="H129" i="8" s="1"/>
  <c r="I125" i="8"/>
  <c r="K124" i="8"/>
  <c r="J124" i="8"/>
  <c r="P124" i="8"/>
  <c r="L124" i="8"/>
  <c r="I124" i="8"/>
  <c r="K123" i="8"/>
  <c r="J123" i="8"/>
  <c r="P123" i="8"/>
  <c r="L123" i="8"/>
  <c r="I123" i="8"/>
  <c r="K122" i="8"/>
  <c r="J122" i="8"/>
  <c r="S122" i="8"/>
  <c r="L122" i="8"/>
  <c r="I122" i="8"/>
  <c r="K121" i="8"/>
  <c r="J121" i="8"/>
  <c r="S121" i="8"/>
  <c r="P121" i="8"/>
  <c r="L121" i="8"/>
  <c r="I121" i="8"/>
  <c r="K120" i="8"/>
  <c r="J120" i="8"/>
  <c r="P120" i="8"/>
  <c r="L120" i="8"/>
  <c r="I120" i="8"/>
  <c r="K119" i="8"/>
  <c r="J119" i="8"/>
  <c r="L119" i="8"/>
  <c r="I119" i="8"/>
  <c r="K118" i="8"/>
  <c r="J118" i="8"/>
  <c r="L118" i="8"/>
  <c r="I118" i="8"/>
  <c r="K117" i="8"/>
  <c r="J117" i="8"/>
  <c r="P117" i="8"/>
  <c r="L117" i="8"/>
  <c r="I117" i="8"/>
  <c r="K116" i="8"/>
  <c r="J116" i="8"/>
  <c r="L116" i="8"/>
  <c r="I116" i="8"/>
  <c r="K115" i="8"/>
  <c r="J115" i="8"/>
  <c r="P115" i="8"/>
  <c r="P129" i="8" s="1"/>
  <c r="E18" i="7" s="1"/>
  <c r="L115" i="8"/>
  <c r="I115" i="8"/>
  <c r="K114" i="8"/>
  <c r="J114" i="8"/>
  <c r="S114" i="8"/>
  <c r="S129" i="8" s="1"/>
  <c r="F18" i="7" s="1"/>
  <c r="L114" i="8"/>
  <c r="I114" i="8"/>
  <c r="S111" i="8"/>
  <c r="F17" i="7" s="1"/>
  <c r="K110" i="8"/>
  <c r="J110" i="8"/>
  <c r="M110" i="8"/>
  <c r="H111" i="8" s="1"/>
  <c r="I110" i="8"/>
  <c r="K109" i="8"/>
  <c r="J109" i="8"/>
  <c r="P109" i="8"/>
  <c r="P111" i="8" s="1"/>
  <c r="E17" i="7" s="1"/>
  <c r="L109" i="8"/>
  <c r="L111" i="8" s="1"/>
  <c r="B17" i="7" s="1"/>
  <c r="I109" i="8"/>
  <c r="S106" i="8"/>
  <c r="F16" i="7" s="1"/>
  <c r="H106" i="8"/>
  <c r="M106" i="8"/>
  <c r="C16" i="7" s="1"/>
  <c r="K105" i="8"/>
  <c r="J105" i="8"/>
  <c r="P105" i="8"/>
  <c r="L105" i="8"/>
  <c r="I105" i="8"/>
  <c r="K104" i="8"/>
  <c r="J104" i="8"/>
  <c r="P104" i="8"/>
  <c r="L104" i="8"/>
  <c r="I104" i="8"/>
  <c r="K103" i="8"/>
  <c r="J103" i="8"/>
  <c r="P103" i="8"/>
  <c r="L103" i="8"/>
  <c r="I103" i="8"/>
  <c r="K102" i="8"/>
  <c r="J102" i="8"/>
  <c r="P102" i="8"/>
  <c r="L102" i="8"/>
  <c r="I102" i="8"/>
  <c r="K101" i="8"/>
  <c r="J101" i="8"/>
  <c r="P101" i="8"/>
  <c r="L101" i="8"/>
  <c r="I101" i="8"/>
  <c r="K100" i="8"/>
  <c r="J100" i="8"/>
  <c r="P100" i="8"/>
  <c r="L100" i="8"/>
  <c r="I100" i="8"/>
  <c r="K99" i="8"/>
  <c r="J99" i="8"/>
  <c r="L99" i="8"/>
  <c r="I99" i="8"/>
  <c r="K98" i="8"/>
  <c r="J98" i="8"/>
  <c r="L98" i="8"/>
  <c r="I98" i="8"/>
  <c r="K97" i="8"/>
  <c r="J97" i="8"/>
  <c r="P97" i="8"/>
  <c r="L97" i="8"/>
  <c r="I97" i="8"/>
  <c r="K96" i="8"/>
  <c r="J96" i="8"/>
  <c r="L96" i="8"/>
  <c r="I96" i="8"/>
  <c r="K95" i="8"/>
  <c r="J95" i="8"/>
  <c r="P95" i="8"/>
  <c r="L95" i="8"/>
  <c r="I95" i="8"/>
  <c r="K94" i="8"/>
  <c r="J94" i="8"/>
  <c r="P94" i="8"/>
  <c r="L94" i="8"/>
  <c r="I94" i="8"/>
  <c r="K93" i="8"/>
  <c r="J93" i="8"/>
  <c r="L93" i="8"/>
  <c r="I93" i="8"/>
  <c r="K92" i="8"/>
  <c r="J92" i="8"/>
  <c r="L92" i="8"/>
  <c r="I92" i="8"/>
  <c r="K91" i="8"/>
  <c r="J91" i="8"/>
  <c r="P91" i="8"/>
  <c r="L91" i="8"/>
  <c r="I91" i="8"/>
  <c r="K90" i="8"/>
  <c r="J90" i="8"/>
  <c r="P90" i="8"/>
  <c r="L90" i="8"/>
  <c r="I90" i="8"/>
  <c r="K89" i="8"/>
  <c r="J89" i="8"/>
  <c r="P89" i="8"/>
  <c r="L89" i="8"/>
  <c r="I89" i="8"/>
  <c r="K88" i="8"/>
  <c r="J88" i="8"/>
  <c r="P88" i="8"/>
  <c r="L88" i="8"/>
  <c r="I88" i="8"/>
  <c r="K87" i="8"/>
  <c r="J87" i="8"/>
  <c r="P87" i="8"/>
  <c r="L87" i="8"/>
  <c r="I87" i="8"/>
  <c r="K86" i="8"/>
  <c r="J86" i="8"/>
  <c r="P86" i="8"/>
  <c r="L86" i="8"/>
  <c r="I86" i="8"/>
  <c r="K85" i="8"/>
  <c r="J85" i="8"/>
  <c r="P85" i="8"/>
  <c r="L85" i="8"/>
  <c r="I85" i="8"/>
  <c r="K84" i="8"/>
  <c r="J84" i="8"/>
  <c r="L84" i="8"/>
  <c r="I84" i="8"/>
  <c r="K83" i="8"/>
  <c r="J83" i="8"/>
  <c r="P83" i="8"/>
  <c r="L83" i="8"/>
  <c r="I83" i="8"/>
  <c r="K82" i="8"/>
  <c r="J82" i="8"/>
  <c r="L82" i="8"/>
  <c r="I82" i="8"/>
  <c r="K81" i="8"/>
  <c r="J81" i="8"/>
  <c r="P81" i="8"/>
  <c r="P106" i="8" s="1"/>
  <c r="E16" i="7" s="1"/>
  <c r="L81" i="8"/>
  <c r="I81" i="8"/>
  <c r="F15" i="7"/>
  <c r="S78" i="8"/>
  <c r="M78" i="8"/>
  <c r="C15" i="7" s="1"/>
  <c r="K77" i="8"/>
  <c r="J77" i="8"/>
  <c r="M77" i="8"/>
  <c r="I77" i="8"/>
  <c r="K76" i="8"/>
  <c r="J76" i="8"/>
  <c r="P76" i="8"/>
  <c r="M76" i="8"/>
  <c r="H78" i="8" s="1"/>
  <c r="I76" i="8"/>
  <c r="K75" i="8"/>
  <c r="J75" i="8"/>
  <c r="L75" i="8"/>
  <c r="I75" i="8"/>
  <c r="K74" i="8"/>
  <c r="J74" i="8"/>
  <c r="L74" i="8"/>
  <c r="I74" i="8"/>
  <c r="K73" i="8"/>
  <c r="J73" i="8"/>
  <c r="L73" i="8"/>
  <c r="I73" i="8"/>
  <c r="K72" i="8"/>
  <c r="J72" i="8"/>
  <c r="L72" i="8"/>
  <c r="I72" i="8"/>
  <c r="K71" i="8"/>
  <c r="J71" i="8"/>
  <c r="P71" i="8"/>
  <c r="P78" i="8" s="1"/>
  <c r="E15" i="7" s="1"/>
  <c r="L71" i="8"/>
  <c r="I71" i="8"/>
  <c r="I78" i="8" s="1"/>
  <c r="D15" i="7" s="1"/>
  <c r="S68" i="8"/>
  <c r="F14" i="7" s="1"/>
  <c r="H68" i="8"/>
  <c r="M68" i="8"/>
  <c r="C14" i="7" s="1"/>
  <c r="K67" i="8"/>
  <c r="J67" i="8"/>
  <c r="L67" i="8"/>
  <c r="I67" i="8"/>
  <c r="K66" i="8"/>
  <c r="J66" i="8"/>
  <c r="P66" i="8"/>
  <c r="L66" i="8"/>
  <c r="I66" i="8"/>
  <c r="K65" i="8"/>
  <c r="J65" i="8"/>
  <c r="L65" i="8"/>
  <c r="I65" i="8"/>
  <c r="K64" i="8"/>
  <c r="J64" i="8"/>
  <c r="P64" i="8"/>
  <c r="L64" i="8"/>
  <c r="L68" i="8" s="1"/>
  <c r="B14" i="7" s="1"/>
  <c r="I64" i="8"/>
  <c r="K63" i="8"/>
  <c r="J63" i="8"/>
  <c r="P63" i="8"/>
  <c r="P68" i="8" s="1"/>
  <c r="E14" i="7" s="1"/>
  <c r="L63" i="8"/>
  <c r="I63" i="8"/>
  <c r="S60" i="8"/>
  <c r="F13" i="7" s="1"/>
  <c r="H60" i="8"/>
  <c r="M60" i="8"/>
  <c r="C13" i="7" s="1"/>
  <c r="K59" i="8"/>
  <c r="J59" i="8"/>
  <c r="L59" i="8"/>
  <c r="I59" i="8"/>
  <c r="K58" i="8"/>
  <c r="J58" i="8"/>
  <c r="P58" i="8"/>
  <c r="L58" i="8"/>
  <c r="I58" i="8"/>
  <c r="K57" i="8"/>
  <c r="J57" i="8"/>
  <c r="S57" i="8"/>
  <c r="P57" i="8"/>
  <c r="L57" i="8"/>
  <c r="I57" i="8"/>
  <c r="K56" i="8"/>
  <c r="J56" i="8"/>
  <c r="P56" i="8"/>
  <c r="L56" i="8"/>
  <c r="I56" i="8"/>
  <c r="K55" i="8"/>
  <c r="J55" i="8"/>
  <c r="P55" i="8"/>
  <c r="L55" i="8"/>
  <c r="I55" i="8"/>
  <c r="K54" i="8"/>
  <c r="J54" i="8"/>
  <c r="P54" i="8"/>
  <c r="L54" i="8"/>
  <c r="I54" i="8"/>
  <c r="K53" i="8"/>
  <c r="J53" i="8"/>
  <c r="P53" i="8"/>
  <c r="L53" i="8"/>
  <c r="I53" i="8"/>
  <c r="K52" i="8"/>
  <c r="J52" i="8"/>
  <c r="P52" i="8"/>
  <c r="L52" i="8"/>
  <c r="I52" i="8"/>
  <c r="K51" i="8"/>
  <c r="J51" i="8"/>
  <c r="P51" i="8"/>
  <c r="L51" i="8"/>
  <c r="I51" i="8"/>
  <c r="K50" i="8"/>
  <c r="J50" i="8"/>
  <c r="P50" i="8"/>
  <c r="L50" i="8"/>
  <c r="I50" i="8"/>
  <c r="K49" i="8"/>
  <c r="J49" i="8"/>
  <c r="L49" i="8"/>
  <c r="I49" i="8"/>
  <c r="K48" i="8"/>
  <c r="J48" i="8"/>
  <c r="P48" i="8"/>
  <c r="L48" i="8"/>
  <c r="I48" i="8"/>
  <c r="K47" i="8"/>
  <c r="J47" i="8"/>
  <c r="L47" i="8"/>
  <c r="I47" i="8"/>
  <c r="K46" i="8"/>
  <c r="J46" i="8"/>
  <c r="P46" i="8"/>
  <c r="L46" i="8"/>
  <c r="I46" i="8"/>
  <c r="K45" i="8"/>
  <c r="J45" i="8"/>
  <c r="P45" i="8"/>
  <c r="L45" i="8"/>
  <c r="I45" i="8"/>
  <c r="K44" i="8"/>
  <c r="J44" i="8"/>
  <c r="P44" i="8"/>
  <c r="L44" i="8"/>
  <c r="I44" i="8"/>
  <c r="K43" i="8"/>
  <c r="J43" i="8"/>
  <c r="P43" i="8"/>
  <c r="L43" i="8"/>
  <c r="I43" i="8"/>
  <c r="K42" i="8"/>
  <c r="J42" i="8"/>
  <c r="P42" i="8"/>
  <c r="L42" i="8"/>
  <c r="I42" i="8"/>
  <c r="K41" i="8"/>
  <c r="J41" i="8"/>
  <c r="P41" i="8"/>
  <c r="P60" i="8" s="1"/>
  <c r="E13" i="7" s="1"/>
  <c r="L41" i="8"/>
  <c r="L60" i="8" s="1"/>
  <c r="B13" i="7" s="1"/>
  <c r="I41" i="8"/>
  <c r="S38" i="8"/>
  <c r="H38" i="8"/>
  <c r="M38" i="8"/>
  <c r="C12" i="7" s="1"/>
  <c r="K37" i="8"/>
  <c r="J37" i="8"/>
  <c r="P37" i="8"/>
  <c r="L37" i="8"/>
  <c r="I37" i="8"/>
  <c r="K36" i="8"/>
  <c r="J36" i="8"/>
  <c r="P36" i="8"/>
  <c r="L36" i="8"/>
  <c r="I36" i="8"/>
  <c r="K35" i="8"/>
  <c r="J35" i="8"/>
  <c r="L35" i="8"/>
  <c r="I35" i="8"/>
  <c r="K34" i="8"/>
  <c r="J34" i="8"/>
  <c r="P34" i="8"/>
  <c r="L34" i="8"/>
  <c r="I34" i="8"/>
  <c r="K33" i="8"/>
  <c r="J33" i="8"/>
  <c r="P33" i="8"/>
  <c r="L33" i="8"/>
  <c r="I33" i="8"/>
  <c r="K32" i="8"/>
  <c r="J32" i="8"/>
  <c r="L32" i="8"/>
  <c r="I32" i="8"/>
  <c r="K31" i="8"/>
  <c r="J31" i="8"/>
  <c r="P31" i="8"/>
  <c r="L31" i="8"/>
  <c r="I31" i="8"/>
  <c r="K30" i="8"/>
  <c r="J30" i="8"/>
  <c r="L30" i="8"/>
  <c r="I30" i="8"/>
  <c r="K29" i="8"/>
  <c r="J29" i="8"/>
  <c r="P29" i="8"/>
  <c r="P38" i="8" s="1"/>
  <c r="E12" i="7" s="1"/>
  <c r="L29" i="8"/>
  <c r="L38" i="8" s="1"/>
  <c r="B12" i="7" s="1"/>
  <c r="I29" i="8"/>
  <c r="I38" i="8" s="1"/>
  <c r="D12" i="7" s="1"/>
  <c r="F11" i="7"/>
  <c r="S26" i="8"/>
  <c r="S135" i="8" s="1"/>
  <c r="F20" i="7" s="1"/>
  <c r="P26" i="8"/>
  <c r="H26" i="8"/>
  <c r="M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249" i="8" s="1"/>
  <c r="J11" i="8"/>
  <c r="L11" i="8"/>
  <c r="I11" i="8"/>
  <c r="J20" i="6"/>
  <c r="J17" i="3"/>
  <c r="K7" i="1"/>
  <c r="I30" i="3"/>
  <c r="J30" i="3" s="1"/>
  <c r="Z58" i="5"/>
  <c r="S55" i="5"/>
  <c r="F14" i="4" s="1"/>
  <c r="P55" i="5"/>
  <c r="E14" i="4" s="1"/>
  <c r="M55" i="5"/>
  <c r="C14" i="4" s="1"/>
  <c r="K54" i="5"/>
  <c r="J54" i="5"/>
  <c r="L54" i="5"/>
  <c r="L55" i="5" s="1"/>
  <c r="B14" i="4" s="1"/>
  <c r="I54" i="5"/>
  <c r="I55" i="5" s="1"/>
  <c r="D14" i="4" s="1"/>
  <c r="H51" i="5"/>
  <c r="M51" i="5"/>
  <c r="C13" i="4" s="1"/>
  <c r="K50" i="5"/>
  <c r="J50" i="5"/>
  <c r="P50" i="5"/>
  <c r="L50" i="5"/>
  <c r="I50" i="5"/>
  <c r="K49" i="5"/>
  <c r="J49" i="5"/>
  <c r="L49" i="5"/>
  <c r="I49" i="5"/>
  <c r="K48" i="5"/>
  <c r="J48" i="5"/>
  <c r="L48" i="5"/>
  <c r="I48" i="5"/>
  <c r="K47" i="5"/>
  <c r="J47" i="5"/>
  <c r="L47" i="5"/>
  <c r="I47" i="5"/>
  <c r="K46" i="5"/>
  <c r="J46" i="5"/>
  <c r="L46" i="5"/>
  <c r="I46" i="5"/>
  <c r="K45" i="5"/>
  <c r="J45" i="5"/>
  <c r="L45" i="5"/>
  <c r="I45" i="5"/>
  <c r="K44" i="5"/>
  <c r="J44" i="5"/>
  <c r="L44" i="5"/>
  <c r="I44" i="5"/>
  <c r="K43" i="5"/>
  <c r="J43" i="5"/>
  <c r="S43" i="5"/>
  <c r="L43" i="5"/>
  <c r="I43" i="5"/>
  <c r="K42" i="5"/>
  <c r="J42" i="5"/>
  <c r="S42" i="5"/>
  <c r="L42" i="5"/>
  <c r="I42" i="5"/>
  <c r="K41" i="5"/>
  <c r="J41" i="5"/>
  <c r="S41" i="5"/>
  <c r="L41" i="5"/>
  <c r="I41" i="5"/>
  <c r="K40" i="5"/>
  <c r="J40" i="5"/>
  <c r="S40" i="5"/>
  <c r="L40" i="5"/>
  <c r="I40" i="5"/>
  <c r="K39" i="5"/>
  <c r="J39" i="5"/>
  <c r="S39" i="5"/>
  <c r="P39" i="5"/>
  <c r="L39" i="5"/>
  <c r="I39" i="5"/>
  <c r="K38" i="5"/>
  <c r="J38" i="5"/>
  <c r="S38" i="5"/>
  <c r="P38" i="5"/>
  <c r="L38" i="5"/>
  <c r="I38" i="5"/>
  <c r="K37" i="5"/>
  <c r="J37" i="5"/>
  <c r="S37" i="5"/>
  <c r="P37" i="5"/>
  <c r="L37" i="5"/>
  <c r="I37" i="5"/>
  <c r="K36" i="5"/>
  <c r="J36" i="5"/>
  <c r="S36" i="5"/>
  <c r="L36" i="5"/>
  <c r="I36" i="5"/>
  <c r="K35" i="5"/>
  <c r="J35" i="5"/>
  <c r="S35" i="5"/>
  <c r="L35" i="5"/>
  <c r="I35" i="5"/>
  <c r="K34" i="5"/>
  <c r="J34" i="5"/>
  <c r="L34" i="5"/>
  <c r="I34" i="5"/>
  <c r="K33" i="5"/>
  <c r="J33" i="5"/>
  <c r="S33" i="5"/>
  <c r="L33" i="5"/>
  <c r="I33" i="5"/>
  <c r="K32" i="5"/>
  <c r="J32" i="5"/>
  <c r="S32" i="5"/>
  <c r="L32" i="5"/>
  <c r="I32" i="5"/>
  <c r="K31" i="5"/>
  <c r="J31" i="5"/>
  <c r="S31" i="5"/>
  <c r="P31" i="5"/>
  <c r="L31" i="5"/>
  <c r="I31" i="5"/>
  <c r="K30" i="5"/>
  <c r="J30" i="5"/>
  <c r="S30" i="5"/>
  <c r="P30" i="5"/>
  <c r="L30" i="5"/>
  <c r="I30" i="5"/>
  <c r="K29" i="5"/>
  <c r="J29" i="5"/>
  <c r="S29" i="5"/>
  <c r="S51" i="5" s="1"/>
  <c r="F13" i="4" s="1"/>
  <c r="P29" i="5"/>
  <c r="P51" i="5" s="1"/>
  <c r="E13" i="4" s="1"/>
  <c r="L29" i="5"/>
  <c r="I29" i="5"/>
  <c r="S26" i="5"/>
  <c r="F12" i="4" s="1"/>
  <c r="M26" i="5"/>
  <c r="C12" i="4" s="1"/>
  <c r="K25" i="5"/>
  <c r="J25" i="5"/>
  <c r="P25" i="5"/>
  <c r="M25" i="5"/>
  <c r="I25" i="5"/>
  <c r="K24" i="5"/>
  <c r="J24" i="5"/>
  <c r="P24" i="5"/>
  <c r="M24" i="5"/>
  <c r="H26" i="5" s="1"/>
  <c r="I24" i="5"/>
  <c r="K23" i="5"/>
  <c r="J23" i="5"/>
  <c r="P23" i="5"/>
  <c r="L23" i="5"/>
  <c r="I23" i="5"/>
  <c r="K22" i="5"/>
  <c r="J22" i="5"/>
  <c r="P22" i="5"/>
  <c r="L22" i="5"/>
  <c r="L26" i="5" s="1"/>
  <c r="B12" i="4" s="1"/>
  <c r="I22" i="5"/>
  <c r="K21" i="5"/>
  <c r="J21" i="5"/>
  <c r="P21" i="5"/>
  <c r="L21" i="5"/>
  <c r="I21" i="5"/>
  <c r="K20" i="5"/>
  <c r="J20" i="5"/>
  <c r="P20" i="5"/>
  <c r="P26" i="5" s="1"/>
  <c r="E12" i="4" s="1"/>
  <c r="L20" i="5"/>
  <c r="I20" i="5"/>
  <c r="F11" i="4"/>
  <c r="E11" i="4"/>
  <c r="S17" i="5"/>
  <c r="P17" i="5"/>
  <c r="H17" i="5"/>
  <c r="M17" i="5"/>
  <c r="M57" i="5" s="1"/>
  <c r="C15" i="4" s="1"/>
  <c r="E16" i="3" s="1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58" i="5" s="1"/>
  <c r="J11" i="5"/>
  <c r="L11" i="5"/>
  <c r="I11" i="5"/>
  <c r="J20" i="3"/>
  <c r="I68" i="8" l="1"/>
  <c r="D14" i="7" s="1"/>
  <c r="I111" i="8"/>
  <c r="D17" i="7" s="1"/>
  <c r="L190" i="8"/>
  <c r="B27" i="7" s="1"/>
  <c r="L129" i="8"/>
  <c r="B18" i="7" s="1"/>
  <c r="I149" i="8"/>
  <c r="D23" i="7" s="1"/>
  <c r="I208" i="8"/>
  <c r="D28" i="7" s="1"/>
  <c r="I217" i="8"/>
  <c r="D29" i="7" s="1"/>
  <c r="I230" i="8"/>
  <c r="D31" i="7" s="1"/>
  <c r="L106" i="8"/>
  <c r="B16" i="7" s="1"/>
  <c r="L78" i="8"/>
  <c r="B15" i="7" s="1"/>
  <c r="I106" i="8"/>
  <c r="D16" i="7" s="1"/>
  <c r="I129" i="8"/>
  <c r="D18" i="7" s="1"/>
  <c r="L149" i="8"/>
  <c r="B23" i="7" s="1"/>
  <c r="L166" i="8"/>
  <c r="B25" i="7" s="1"/>
  <c r="I190" i="8"/>
  <c r="D27" i="7" s="1"/>
  <c r="L51" i="5"/>
  <c r="B13" i="4" s="1"/>
  <c r="I26" i="5"/>
  <c r="D12" i="4" s="1"/>
  <c r="I51" i="5"/>
  <c r="D13" i="4" s="1"/>
  <c r="P14" i="29"/>
  <c r="E12" i="28" s="1"/>
  <c r="H15" i="29"/>
  <c r="E11" i="28"/>
  <c r="L15" i="29"/>
  <c r="B14" i="28" s="1"/>
  <c r="M15" i="29"/>
  <c r="C14" i="28" s="1"/>
  <c r="I12" i="29"/>
  <c r="P14" i="26"/>
  <c r="E12" i="25" s="1"/>
  <c r="H15" i="26"/>
  <c r="E11" i="25"/>
  <c r="B12" i="25"/>
  <c r="D18" i="24" s="1"/>
  <c r="M15" i="26"/>
  <c r="C14" i="25" s="1"/>
  <c r="I12" i="26"/>
  <c r="P14" i="23"/>
  <c r="E12" i="22" s="1"/>
  <c r="H15" i="23"/>
  <c r="E11" i="22"/>
  <c r="B12" i="22"/>
  <c r="D18" i="21" s="1"/>
  <c r="M15" i="23"/>
  <c r="C14" i="22" s="1"/>
  <c r="I12" i="23"/>
  <c r="S15" i="20"/>
  <c r="F14" i="19" s="1"/>
  <c r="F12" i="19"/>
  <c r="M14" i="20"/>
  <c r="C12" i="19" s="1"/>
  <c r="E18" i="18" s="1"/>
  <c r="M12" i="20"/>
  <c r="C11" i="19" s="1"/>
  <c r="E11" i="19"/>
  <c r="L14" i="20"/>
  <c r="B12" i="19" s="1"/>
  <c r="D18" i="18" s="1"/>
  <c r="I12" i="20"/>
  <c r="D11" i="19" s="1"/>
  <c r="P14" i="17"/>
  <c r="E12" i="16" s="1"/>
  <c r="M12" i="17"/>
  <c r="C11" i="16" s="1"/>
  <c r="E11" i="16"/>
  <c r="S14" i="17"/>
  <c r="F12" i="16" s="1"/>
  <c r="L15" i="17"/>
  <c r="B14" i="16" s="1"/>
  <c r="L14" i="17"/>
  <c r="B12" i="16" s="1"/>
  <c r="D17" i="15" s="1"/>
  <c r="I12" i="17"/>
  <c r="D11" i="16" s="1"/>
  <c r="M15" i="14"/>
  <c r="C14" i="13" s="1"/>
  <c r="P15" i="14"/>
  <c r="E14" i="13" s="1"/>
  <c r="C11" i="13"/>
  <c r="P14" i="14"/>
  <c r="E12" i="13" s="1"/>
  <c r="H15" i="14"/>
  <c r="E11" i="13"/>
  <c r="B12" i="13"/>
  <c r="D17" i="12" s="1"/>
  <c r="I12" i="14"/>
  <c r="M15" i="11"/>
  <c r="C14" i="10" s="1"/>
  <c r="P15" i="11"/>
  <c r="E14" i="10" s="1"/>
  <c r="C11" i="10"/>
  <c r="P14" i="11"/>
  <c r="E12" i="10" s="1"/>
  <c r="H15" i="11"/>
  <c r="E11" i="10"/>
  <c r="B12" i="10"/>
  <c r="D17" i="9" s="1"/>
  <c r="I12" i="11"/>
  <c r="H135" i="8"/>
  <c r="F12" i="7"/>
  <c r="P241" i="8"/>
  <c r="E34" i="7" s="1"/>
  <c r="L241" i="8"/>
  <c r="B34" i="7" s="1"/>
  <c r="D17" i="6" s="1"/>
  <c r="D17" i="2" s="1"/>
  <c r="M248" i="8"/>
  <c r="C38" i="7" s="1"/>
  <c r="E18" i="6" s="1"/>
  <c r="C11" i="7"/>
  <c r="I60" i="8"/>
  <c r="D13" i="7" s="1"/>
  <c r="I241" i="8"/>
  <c r="D34" i="7" s="1"/>
  <c r="F17" i="6" s="1"/>
  <c r="E11" i="7"/>
  <c r="M111" i="8"/>
  <c r="C17" i="7" s="1"/>
  <c r="M129" i="8"/>
  <c r="C18" i="7" s="1"/>
  <c r="P135" i="8"/>
  <c r="E20" i="7" s="1"/>
  <c r="F23" i="7"/>
  <c r="H190" i="8"/>
  <c r="H241" i="8"/>
  <c r="M246" i="8"/>
  <c r="C37" i="7" s="1"/>
  <c r="I248" i="8"/>
  <c r="D38" i="7" s="1"/>
  <c r="F18" i="6" s="1"/>
  <c r="S248" i="8"/>
  <c r="F38" i="7" s="1"/>
  <c r="I26" i="8"/>
  <c r="D11" i="7" s="1"/>
  <c r="L248" i="8"/>
  <c r="B38" i="7" s="1"/>
  <c r="D18" i="6" s="1"/>
  <c r="H149" i="8"/>
  <c r="L26" i="8"/>
  <c r="B11" i="7" s="1"/>
  <c r="M149" i="8"/>
  <c r="C23" i="7" s="1"/>
  <c r="S57" i="5"/>
  <c r="F15" i="4" s="1"/>
  <c r="L17" i="5"/>
  <c r="B11" i="4" s="1"/>
  <c r="P57" i="5"/>
  <c r="E15" i="4" s="1"/>
  <c r="H58" i="5"/>
  <c r="S58" i="5"/>
  <c r="F17" i="4" s="1"/>
  <c r="M58" i="5"/>
  <c r="C17" i="4" s="1"/>
  <c r="C11" i="4"/>
  <c r="I17" i="5"/>
  <c r="D11" i="4" s="1"/>
  <c r="I135" i="8" l="1"/>
  <c r="D20" i="7" s="1"/>
  <c r="F16" i="6" s="1"/>
  <c r="F22" i="6" s="1"/>
  <c r="I14" i="29"/>
  <c r="D12" i="28" s="1"/>
  <c r="F16" i="27" s="1"/>
  <c r="D11" i="28"/>
  <c r="P15" i="29"/>
  <c r="E14" i="28" s="1"/>
  <c r="I14" i="26"/>
  <c r="D12" i="25" s="1"/>
  <c r="F18" i="24" s="1"/>
  <c r="D11" i="25"/>
  <c r="P15" i="26"/>
  <c r="E14" i="25" s="1"/>
  <c r="I14" i="23"/>
  <c r="D12" i="22" s="1"/>
  <c r="F18" i="21" s="1"/>
  <c r="D11" i="22"/>
  <c r="P15" i="23"/>
  <c r="E14" i="22" s="1"/>
  <c r="M15" i="20"/>
  <c r="C14" i="19" s="1"/>
  <c r="I14" i="20"/>
  <c r="D12" i="19" s="1"/>
  <c r="F18" i="18" s="1"/>
  <c r="F18" i="2" s="1"/>
  <c r="L15" i="20"/>
  <c r="B14" i="19" s="1"/>
  <c r="H15" i="20"/>
  <c r="P15" i="17"/>
  <c r="E14" i="16" s="1"/>
  <c r="M14" i="17"/>
  <c r="C12" i="16" s="1"/>
  <c r="E17" i="15" s="1"/>
  <c r="S15" i="17"/>
  <c r="F14" i="16" s="1"/>
  <c r="M15" i="17"/>
  <c r="C14" i="16" s="1"/>
  <c r="I14" i="17"/>
  <c r="D12" i="16" s="1"/>
  <c r="F17" i="15" s="1"/>
  <c r="I14" i="14"/>
  <c r="D12" i="13" s="1"/>
  <c r="F17" i="12" s="1"/>
  <c r="J22" i="12" s="1"/>
  <c r="D11" i="13"/>
  <c r="I14" i="11"/>
  <c r="D12" i="10" s="1"/>
  <c r="F17" i="9" s="1"/>
  <c r="D11" i="10"/>
  <c r="S249" i="8"/>
  <c r="F40" i="7" s="1"/>
  <c r="L135" i="8"/>
  <c r="B20" i="7" s="1"/>
  <c r="D16" i="6" s="1"/>
  <c r="M135" i="8"/>
  <c r="C20" i="7" s="1"/>
  <c r="E16" i="6" s="1"/>
  <c r="P249" i="8"/>
  <c r="E40" i="7" s="1"/>
  <c r="M241" i="8"/>
  <c r="C34" i="7" s="1"/>
  <c r="E17" i="6" s="1"/>
  <c r="H249" i="8"/>
  <c r="I249" i="8"/>
  <c r="P58" i="5"/>
  <c r="E17" i="4" s="1"/>
  <c r="I57" i="5"/>
  <c r="L57" i="5"/>
  <c r="I15" i="29" l="1"/>
  <c r="I15" i="26"/>
  <c r="I15" i="23"/>
  <c r="I15" i="17"/>
  <c r="F20" i="12"/>
  <c r="J23" i="12"/>
  <c r="F17" i="2"/>
  <c r="F24" i="12"/>
  <c r="I15" i="14"/>
  <c r="J24" i="12"/>
  <c r="F22" i="12"/>
  <c r="F23" i="12"/>
  <c r="I15" i="11"/>
  <c r="D40" i="7"/>
  <c r="B8" i="1"/>
  <c r="J22" i="6"/>
  <c r="J26" i="6" s="1"/>
  <c r="J24" i="6"/>
  <c r="F20" i="6"/>
  <c r="J23" i="6"/>
  <c r="F23" i="6"/>
  <c r="F24" i="6"/>
  <c r="J23" i="27"/>
  <c r="F24" i="27"/>
  <c r="J24" i="27"/>
  <c r="F22" i="27"/>
  <c r="F23" i="27"/>
  <c r="F20" i="27"/>
  <c r="J22" i="27"/>
  <c r="J23" i="24"/>
  <c r="J24" i="24"/>
  <c r="F24" i="24"/>
  <c r="F20" i="24"/>
  <c r="F23" i="24"/>
  <c r="F22" i="24"/>
  <c r="J22" i="24"/>
  <c r="J23" i="21"/>
  <c r="J24" i="21"/>
  <c r="J22" i="21"/>
  <c r="F22" i="21"/>
  <c r="F20" i="21"/>
  <c r="F23" i="21"/>
  <c r="F24" i="21"/>
  <c r="I15" i="20"/>
  <c r="J23" i="18"/>
  <c r="J24" i="18"/>
  <c r="F20" i="18"/>
  <c r="F24" i="18"/>
  <c r="F22" i="18"/>
  <c r="F23" i="18"/>
  <c r="J22" i="18"/>
  <c r="J26" i="18" s="1"/>
  <c r="H15" i="17"/>
  <c r="J23" i="15"/>
  <c r="J24" i="15"/>
  <c r="F20" i="15"/>
  <c r="J22" i="15"/>
  <c r="F22" i="15"/>
  <c r="F23" i="15"/>
  <c r="F24" i="15"/>
  <c r="J26" i="12"/>
  <c r="J24" i="9"/>
  <c r="J23" i="9"/>
  <c r="J22" i="9"/>
  <c r="F22" i="9"/>
  <c r="F23" i="9"/>
  <c r="F20" i="9"/>
  <c r="F24" i="9"/>
  <c r="M249" i="8"/>
  <c r="C40" i="7" s="1"/>
  <c r="L249" i="8"/>
  <c r="B40" i="7" s="1"/>
  <c r="B15" i="4"/>
  <c r="D16" i="3" s="1"/>
  <c r="D16" i="2" s="1"/>
  <c r="L58" i="5"/>
  <c r="B17" i="4" s="1"/>
  <c r="D15" i="4"/>
  <c r="F16" i="3" s="1"/>
  <c r="F16" i="2" s="1"/>
  <c r="I58" i="5"/>
  <c r="D14" i="28" l="1"/>
  <c r="B15" i="1"/>
  <c r="J26" i="24"/>
  <c r="C14" i="1" s="1"/>
  <c r="D14" i="25"/>
  <c r="B14" i="1"/>
  <c r="G14" i="1" s="1"/>
  <c r="D14" i="22"/>
  <c r="B13" i="1"/>
  <c r="D14" i="19"/>
  <c r="B12" i="1"/>
  <c r="G12" i="1" s="1"/>
  <c r="J28" i="18"/>
  <c r="C12" i="1"/>
  <c r="D14" i="16"/>
  <c r="B11" i="1"/>
  <c r="F20" i="2"/>
  <c r="J28" i="12"/>
  <c r="C10" i="1"/>
  <c r="D14" i="13"/>
  <c r="B10" i="1"/>
  <c r="D14" i="10"/>
  <c r="B9" i="1"/>
  <c r="J28" i="6"/>
  <c r="I29" i="6" s="1"/>
  <c r="J29" i="6" s="1"/>
  <c r="J31" i="6" s="1"/>
  <c r="C8" i="1"/>
  <c r="G8" i="1"/>
  <c r="D17" i="4"/>
  <c r="B7" i="1"/>
  <c r="J26" i="27"/>
  <c r="J28" i="24"/>
  <c r="J26" i="21"/>
  <c r="I29" i="18"/>
  <c r="J29" i="18" s="1"/>
  <c r="J31" i="18" s="1"/>
  <c r="J26" i="15"/>
  <c r="I29" i="12"/>
  <c r="J29" i="12" s="1"/>
  <c r="J31" i="12" s="1"/>
  <c r="J26" i="9"/>
  <c r="F22" i="3"/>
  <c r="F22" i="2" s="1"/>
  <c r="J24" i="3"/>
  <c r="J24" i="2" s="1"/>
  <c r="F20" i="3"/>
  <c r="J22" i="3"/>
  <c r="J22" i="2" s="1"/>
  <c r="F24" i="3"/>
  <c r="F24" i="2" s="1"/>
  <c r="F23" i="3"/>
  <c r="F23" i="2" s="1"/>
  <c r="J23" i="3"/>
  <c r="J23" i="2" s="1"/>
  <c r="J28" i="27" l="1"/>
  <c r="C15" i="1"/>
  <c r="G15" i="1"/>
  <c r="J28" i="21"/>
  <c r="C13" i="1"/>
  <c r="G13" i="1"/>
  <c r="J28" i="15"/>
  <c r="C11" i="1"/>
  <c r="G11" i="1"/>
  <c r="G10" i="1"/>
  <c r="J28" i="9"/>
  <c r="C9" i="1"/>
  <c r="G9" i="1"/>
  <c r="J26" i="2"/>
  <c r="J28" i="2" s="1"/>
  <c r="B16" i="1"/>
  <c r="I29" i="27"/>
  <c r="J29" i="27" s="1"/>
  <c r="J31" i="27" s="1"/>
  <c r="I29" i="24"/>
  <c r="J29" i="24" s="1"/>
  <c r="J31" i="24" s="1"/>
  <c r="I29" i="21"/>
  <c r="J29" i="21" s="1"/>
  <c r="J31" i="21" s="1"/>
  <c r="I29" i="15"/>
  <c r="J29" i="15" s="1"/>
  <c r="J31" i="15" s="1"/>
  <c r="I29" i="9"/>
  <c r="J29" i="9" s="1"/>
  <c r="J31" i="9" s="1"/>
  <c r="J26" i="3"/>
  <c r="J28" i="3" l="1"/>
  <c r="C7" i="1"/>
  <c r="I29" i="3"/>
  <c r="J29" i="3" s="1"/>
  <c r="J31" i="3" s="1"/>
  <c r="C16" i="1" l="1"/>
  <c r="G7" i="1"/>
  <c r="G16" i="1" s="1"/>
  <c r="B17" i="1" l="1"/>
  <c r="B18" i="1" s="1"/>
  <c r="G18" i="1" l="1"/>
  <c r="I30" i="2"/>
  <c r="J30" i="2" s="1"/>
  <c r="I29" i="2"/>
  <c r="J29" i="2" s="1"/>
  <c r="G17" i="1"/>
  <c r="G19" i="1" s="1"/>
  <c r="J31" i="2" l="1"/>
</calcChain>
</file>

<file path=xl/sharedStrings.xml><?xml version="1.0" encoding="utf-8"?>
<sst xmlns="http://schemas.openxmlformats.org/spreadsheetml/2006/main" count="1934" uniqueCount="581">
  <si>
    <t>Rekapitulácia rozpočtu</t>
  </si>
  <si>
    <t>Stavba REKONŠTRUKCIA PLAVÁRNE 2.ETAPA - BARDEJOV (  WELLNESS ) 2.časť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</si>
  <si>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</si>
  <si>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</si>
  <si>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</si>
  <si>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</si>
  <si>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</si>
  <si>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</si>
  <si>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</si>
  <si>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</si>
  <si>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</si>
  <si>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</si>
  <si>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PLAVÁREŇ - (BÚRACIE PRÁCE)</t>
  </si>
  <si>
    <t>SO 01 - PLAVÁREŃ - ASR+STATIKA</t>
  </si>
  <si>
    <t>SO 01 - PLAVÁREŇ - ZDRAVOTECHNIKA</t>
  </si>
  <si>
    <t>SO 01 - PLAVÁREŇ - KANALIZÁCIA</t>
  </si>
  <si>
    <t>SO 01 - PLAVÁREŇ - VYKUROVANIE</t>
  </si>
  <si>
    <t>SO 01 - PLAVÁREŇ - ELEKTROINŠTALÁCIA</t>
  </si>
  <si>
    <t>SO 01 - PLAVÁREŇ - VZDUCHOTECHNIKA</t>
  </si>
  <si>
    <t>SO 01 - PLAVÁREŇ - MaR</t>
  </si>
  <si>
    <t>SO 01 - PLAVÁREŇ - BAZÉN</t>
  </si>
  <si>
    <t>Krycí list rozpočtu</t>
  </si>
  <si>
    <t xml:space="preserve">Miesto:  </t>
  </si>
  <si>
    <t>Objekt SO 01 - PLAVÁREŇ - (BÚRACIE PRÁCE)</t>
  </si>
  <si>
    <t xml:space="preserve">Ks: </t>
  </si>
  <si>
    <t xml:space="preserve">Zákazka: </t>
  </si>
  <si>
    <t xml:space="preserve">Spracoval: </t>
  </si>
  <si>
    <t xml:space="preserve">Dňa </t>
  </si>
  <si>
    <t>Odberateľ: BARD THERM s.r.o., BARDEJOV</t>
  </si>
  <si>
    <t xml:space="preserve">IČO: </t>
  </si>
  <si>
    <t xml:space="preserve">DIČ: </t>
  </si>
  <si>
    <t>Dodávateľ: ..</t>
  </si>
  <si>
    <t>Projektant: A-typ architektonický ateliér s.r.o. Prešov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</si>
  <si>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</si>
  <si>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</si>
  <si>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</si>
  <si>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</si>
  <si>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</si>
  <si>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</si>
  <si>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</si>
  <si>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</si>
  <si>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</si>
  <si>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</si>
  <si>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</si>
  <si>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</si>
  <si>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</si>
  <si>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</si>
  <si>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</si>
  <si>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</si>
  <si>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</si>
  <si>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</si>
  <si>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</si>
  <si>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</si>
  <si>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</si>
  <si>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</si>
  <si>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</si>
  <si>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</si>
  <si>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</si>
  <si>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</si>
  <si>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</si>
  <si>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</si>
  <si>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</si>
  <si>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</si>
  <si>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</si>
  <si>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</si>
  <si>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</si>
  <si>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</si>
  <si>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</si>
  <si>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</si>
  <si>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</si>
  <si>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</si>
  <si>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ZVISLÉ KONŠTRUKCIE</t>
  </si>
  <si>
    <t>OSTATNÉ PRÁCE</t>
  </si>
  <si>
    <t>PRESUNY HMÔT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</si>
  <si>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</si>
  <si>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</si>
  <si>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</si>
  <si>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</si>
  <si>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</si>
  <si>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</si>
  <si>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</si>
  <si>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</si>
  <si>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</si>
  <si>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</si>
  <si>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</si>
  <si>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</si>
  <si>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122201101</t>
  </si>
  <si>
    <t>Odkopávky a prekopávky nezapažené v hornine triedy 3 do 100 m3</t>
  </si>
  <si>
    <t>m3</t>
  </si>
  <si>
    <t xml:space="preserve"> 162601152</t>
  </si>
  <si>
    <t>Vodorovné premiestnenie výkopu na vzdialenosť 5000 m v hornine triedy 5 až 7</t>
  </si>
  <si>
    <t xml:space="preserve"> 167101100</t>
  </si>
  <si>
    <t>Nakladanie výkopku z horniny triedy 1 až 4 ručne</t>
  </si>
  <si>
    <t xml:space="preserve"> 167101101</t>
  </si>
  <si>
    <t>Nakladanie výkopku do 100 m3 v hornine triedy 1 až 4</t>
  </si>
  <si>
    <t xml:space="preserve"> 171201201</t>
  </si>
  <si>
    <t>Uloženie sypaniny na skládku do 100 m3</t>
  </si>
  <si>
    <t xml:space="preserve"> 171209002</t>
  </si>
  <si>
    <t xml:space="preserve">Poplatok za skládku zeminy </t>
  </si>
  <si>
    <t>t</t>
  </si>
  <si>
    <t xml:space="preserve"> 11/A 1</t>
  </si>
  <si>
    <t xml:space="preserve"> 317941121</t>
  </si>
  <si>
    <t>Osadenie oceľových valcovaných nosníkov I, IE,U,UE,L do čísla 12</t>
  </si>
  <si>
    <t xml:space="preserve"> 14/C 1</t>
  </si>
  <si>
    <t xml:space="preserve"> 310238211</t>
  </si>
  <si>
    <t>Zamurovanie otvoru s plochou nad 0.25 do 1m2 v murive nadzákladného plynosilikátovými tvárnicami</t>
  </si>
  <si>
    <t xml:space="preserve"> 317234410</t>
  </si>
  <si>
    <t>X Výmurovka medzi nosníkmi akýmikoľvek tehlami pálenými na akúkoľvek maltu cementovú</t>
  </si>
  <si>
    <t xml:space="preserve"> 317944313</t>
  </si>
  <si>
    <t>Valcované nosníky dodatočne osadzované do pripravených otvorov bez zamurovania hláv č.14 až 22</t>
  </si>
  <si>
    <t>S/S10</t>
  </si>
  <si>
    <t xml:space="preserve"> 1333151200</t>
  </si>
  <si>
    <t>Tyč oceľová stredná prierezu L rovnoramenný uholník oceľ ozn. STN 11 373, podľa EN alebo EN ISO S235JRG1   50x50x5 mm</t>
  </si>
  <si>
    <t xml:space="preserve"> 1333158000</t>
  </si>
  <si>
    <t>Tyč oceľová stredná prierezu L rovnoramenný uholník oceľ ozn. STN 11 373, podľa EN alebo EN ISO S235JRG1   80x80x  6 mm</t>
  </si>
  <si>
    <t xml:space="preserve"> 13/B 1</t>
  </si>
  <si>
    <t xml:space="preserve"> 962031132</t>
  </si>
  <si>
    <t>Búranie priečok z tehál pálených, plných alebo dutých hr. do 150 mm,  -0,19600t</t>
  </si>
  <si>
    <t>m2</t>
  </si>
  <si>
    <t xml:space="preserve"> 962032231</t>
  </si>
  <si>
    <t>Búranie muriva nadzákladového z tehál pálených, vápenopieskových,cementových na maltu,  -1,90500t</t>
  </si>
  <si>
    <t xml:space="preserve"> 962081141</t>
  </si>
  <si>
    <t>Búranie muriva priečok zo sklenných tvárnic hrúbky do 150 mm</t>
  </si>
  <si>
    <t xml:space="preserve"> 965043441</t>
  </si>
  <si>
    <t>Búranie podkladov pod dlažby, liatych dlažieb a mazanín,betón s poterom,teracom hr.do 150 mm,  plochy nad 4 m2 -2,20000t</t>
  </si>
  <si>
    <t xml:space="preserve"> 967033962</t>
  </si>
  <si>
    <t>Odsekanie izolačnej prímurovky predsadených pred líce muriva</t>
  </si>
  <si>
    <t xml:space="preserve"> 968061142</t>
  </si>
  <si>
    <t>Vyvesenie kovových vrát nad 4 m2</t>
  </si>
  <si>
    <t>kus</t>
  </si>
  <si>
    <t xml:space="preserve"> 968063455</t>
  </si>
  <si>
    <t>Vybúranie kovových dverových zárubní,  -0,08200t</t>
  </si>
  <si>
    <t>Demontáž kovovej dverovej zárubne</t>
  </si>
  <si>
    <t xml:space="preserve"> 971033531</t>
  </si>
  <si>
    <t>Vybúranie otvorov v tehlovom murive plochy do 1 m2 hrúbky do 150 mm</t>
  </si>
  <si>
    <t xml:space="preserve"> 971033651</t>
  </si>
  <si>
    <t>Vybúranie otvorov v murive tehl. plochy do 4 m2 hr.do 600 mm,  -1,87500t</t>
  </si>
  <si>
    <t xml:space="preserve"> 973031325</t>
  </si>
  <si>
    <t>Vysekanie káps z tehál plochy do 0,10 m2 hĺbky do 300 mm</t>
  </si>
  <si>
    <t xml:space="preserve"> 978011191</t>
  </si>
  <si>
    <t>Otlčenie omietok vnútorných vápenných alebo vápennocementových v rozsahu do 100 %,  -0,05000t</t>
  </si>
  <si>
    <t xml:space="preserve"> 978021191</t>
  </si>
  <si>
    <t>Otlčenie cementových omietok vnútorných stien v rozsahu do 100 %,  -0,06100t</t>
  </si>
  <si>
    <t xml:space="preserve"> 978059531</t>
  </si>
  <si>
    <t>Odsekanie s odobratím stien z obkladačiek vnútorných nad 2 m2</t>
  </si>
  <si>
    <t xml:space="preserve"> 978059631</t>
  </si>
  <si>
    <t>Odsekanie s odobratím stien z obkladačiek vonkajších nad 2 m2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</si>
  <si>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</si>
  <si>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</si>
  <si>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</si>
  <si>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</si>
  <si>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</si>
  <si>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</si>
  <si>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</si>
  <si>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</si>
  <si>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</si>
  <si>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Poplatok za skladovanie - betón, tehly, dlaždice (17 01 ), ostatné</t>
  </si>
  <si>
    <t>T</t>
  </si>
  <si>
    <t>211/B 1</t>
  </si>
  <si>
    <t xml:space="preserve"> 979087112</t>
  </si>
  <si>
    <t>Nakladanie na dopravný prostriedok pre vodorovnú dopravu sutiny</t>
  </si>
  <si>
    <t>783/B 1</t>
  </si>
  <si>
    <t xml:space="preserve"> 783802822</t>
  </si>
  <si>
    <t xml:space="preserve">Odstránenie náteru opálením s obrúsením z omietky </t>
  </si>
  <si>
    <t xml:space="preserve"> 999281111</t>
  </si>
  <si>
    <t>Presun hmôt pre opravy a údržbu v objektoch do výšky 25 m</t>
  </si>
  <si>
    <t>Objekt SO 01 - PLAVÁREŃ - ASR+STATIKA</t>
  </si>
  <si>
    <t>ZÁKLADY</t>
  </si>
  <si>
    <t>VODOROVNÉ KONŠTRUKCIE</t>
  </si>
  <si>
    <t>SPEVNENÉ PLOCHY</t>
  </si>
  <si>
    <t>POVRCHOVÉ ÚPRAVY</t>
  </si>
  <si>
    <t>POTRUBNÉ ROZVODY</t>
  </si>
  <si>
    <t>Práce PSV</t>
  </si>
  <si>
    <t>IZOLÁCIE PROTI VODE A VLHKOSTI</t>
  </si>
  <si>
    <t>IZOLÁCIE TEPELNÉ BEŽNÝCH STAVEB. KONŠTRUKCIÍ</t>
  </si>
  <si>
    <t>DREVOSTAVBY</t>
  </si>
  <si>
    <t>KONŠTRUKCIE KLAMPIARSKE</t>
  </si>
  <si>
    <t>KONŠTRUKCIE STOLÁRSKE</t>
  </si>
  <si>
    <t>KOVOVÉ DOPLNKOVÉ KONŠTRUKCIE</t>
  </si>
  <si>
    <t>PODLAHY A OBKLADY KERAMICKÉ-DLAŽBY</t>
  </si>
  <si>
    <t>PODLAHY VLYSOVÉ A PARKETOVÉ</t>
  </si>
  <si>
    <t>PODLAHY A OBKLADY KERAMICKÉ-OBKLADY</t>
  </si>
  <si>
    <t>NÁTERY</t>
  </si>
  <si>
    <t>MAĽBY</t>
  </si>
  <si>
    <t>Montážne práce</t>
  </si>
  <si>
    <t>M-33 MONTÁŽ DOPR. A SKLAD. ZARIADENÍ</t>
  </si>
  <si>
    <t>Odkopávka a prekopávka nezapažená v hornine 3, do 100 m3</t>
  </si>
  <si>
    <t xml:space="preserve"> 122201109</t>
  </si>
  <si>
    <t>Odkopávky a prekopávky nezapažené. Príplatok k cenám za lepivosť horniny</t>
  </si>
  <si>
    <t xml:space="preserve"> 130201001</t>
  </si>
  <si>
    <t>Výkop jamy a ryhy horniny triedy 3 ručne v obmedzenom priestore</t>
  </si>
  <si>
    <t xml:space="preserve"> 131201102</t>
  </si>
  <si>
    <t>Výkop nezapaženej jamy v hornine 3, nad 100 do 1000 m3</t>
  </si>
  <si>
    <t xml:space="preserve"> 131201209</t>
  </si>
  <si>
    <t>Hĺbenie zapažených jám a zárezov s urovnaním dna. Príplatok za lepivosť horniny 3</t>
  </si>
  <si>
    <t xml:space="preserve"> 132201101</t>
  </si>
  <si>
    <t>Výkop ryhy do šírky 600 mm v horn.3 do 100 m3</t>
  </si>
  <si>
    <t xml:space="preserve"> 132201109</t>
  </si>
  <si>
    <t>Hĺbenie rýh šírky do 600 mm zapažených i nezapažených s urovnaním dna. Príplatok k cene za lepivosť horniny 3</t>
  </si>
  <si>
    <t xml:space="preserve"> 161101551</t>
  </si>
  <si>
    <t>Zvislé premiestnenie výkopu nosením v hornine triedy 5 až 7 výška 3 m</t>
  </si>
  <si>
    <t xml:space="preserve"> 162201152</t>
  </si>
  <si>
    <t>Vodorovné premiestnenie výkopku z horniny 5-7 nad 20-50m</t>
  </si>
  <si>
    <t xml:space="preserve"> 162701151</t>
  </si>
  <si>
    <t>Vodorovné premiestnenie výkopku tr.5-7 do 6000 m</t>
  </si>
  <si>
    <t>Nakladanie neuľahnutého výkopku z hornín tr.1-4 do 100 m3</t>
  </si>
  <si>
    <t xml:space="preserve"> 167101102</t>
  </si>
  <si>
    <t>Nakladanie neuľahnutého výkopku z hornín tr.1-4 nad 100 do 1000 m3</t>
  </si>
  <si>
    <t xml:space="preserve"> 174101001</t>
  </si>
  <si>
    <t>Zásyp sypaninou so zhutnením jám, šachiet, rýh, zárezov alebo okolo objektov do 100 m3</t>
  </si>
  <si>
    <t xml:space="preserve"> 181101101</t>
  </si>
  <si>
    <t>Úprava pláne v zárezoch v hornine 1-4 bez zhutnenia</t>
  </si>
  <si>
    <t xml:space="preserve"> 182101101</t>
  </si>
  <si>
    <t>Svahovanie trvalých svahov v zárezoch v hornine triedy 1-4</t>
  </si>
  <si>
    <t xml:space="preserve"> 273351217</t>
  </si>
  <si>
    <t>Debnenie základových dosiek, zhotovenie-tradičné</t>
  </si>
  <si>
    <t xml:space="preserve"> 273351218</t>
  </si>
  <si>
    <t>Debnenie základových dosiek, odstránenie-tradičné</t>
  </si>
  <si>
    <t xml:space="preserve"> 273361821</t>
  </si>
  <si>
    <t>Výstuž základových dosiek z ocele 10505</t>
  </si>
  <si>
    <t xml:space="preserve"> 273362021</t>
  </si>
  <si>
    <t>Výstuž základových dosiek zo zvár. sietí KARI</t>
  </si>
  <si>
    <t xml:space="preserve"> 274313611</t>
  </si>
  <si>
    <t>Betón základových pásov prostý triedy C16/20</t>
  </si>
  <si>
    <t xml:space="preserve"> 274351217</t>
  </si>
  <si>
    <t>Debnenie stien základného pásov, zhotovenie-tradičné</t>
  </si>
  <si>
    <t xml:space="preserve"> 274351218</t>
  </si>
  <si>
    <t>Debnenie stien základného pásov, odstránenie-tradičné</t>
  </si>
  <si>
    <t xml:space="preserve"> 279311113</t>
  </si>
  <si>
    <t>Postupné podbet. základného muriva bez výkopu, zapaž. a debnenia prostým betónom tr.C 12/15</t>
  </si>
  <si>
    <t xml:space="preserve"> 15/A 2</t>
  </si>
  <si>
    <t xml:space="preserve"> 273326231</t>
  </si>
  <si>
    <t>Základové dosky z betónu železového V4 T50-C 25/30 - vodostavebný</t>
  </si>
  <si>
    <t xml:space="preserve"> 311271300</t>
  </si>
  <si>
    <t>Murivo nosné typu ako PREMAC 50x15x25 s betónovou výplňou hr. 15 cm</t>
  </si>
  <si>
    <t xml:space="preserve"> 317165101</t>
  </si>
  <si>
    <t xml:space="preserve"> Prekladový trámec 125 × 124 × 1 150 mm</t>
  </si>
  <si>
    <t xml:space="preserve"> 317165102</t>
  </si>
  <si>
    <t xml:space="preserve"> Prekladový trámec 125 × 124 × 1 300 mm</t>
  </si>
  <si>
    <t xml:space="preserve"> 317165145</t>
  </si>
  <si>
    <t xml:space="preserve"> Prekladový trámec 150 × 124 × 2 250 mm</t>
  </si>
  <si>
    <t xml:space="preserve"> 341321610</t>
  </si>
  <si>
    <t>Betón stien a priečok, železový (bez vžstuže) tr.C 30/37 - vodostavebný</t>
  </si>
  <si>
    <t xml:space="preserve"> 341351103</t>
  </si>
  <si>
    <t>Debnenie stien a priečok tradičné jednostranné - zhotovenie</t>
  </si>
  <si>
    <t xml:space="preserve"> 341351104</t>
  </si>
  <si>
    <t>Debnenie stien a priečok tradičné jednostranné - odstránenie</t>
  </si>
  <si>
    <t xml:space="preserve"> 341351105</t>
  </si>
  <si>
    <t>Debnenie stien a priečok  obojstranné zhotovenie-dielce</t>
  </si>
  <si>
    <t xml:space="preserve"> 341351106</t>
  </si>
  <si>
    <t>Debnenie stien a priečok  obojstranné odstránenie-dielce</t>
  </si>
  <si>
    <t xml:space="preserve"> 341361821</t>
  </si>
  <si>
    <t>Výstuž  stien a priečok 10505</t>
  </si>
  <si>
    <t xml:space="preserve"> 342272100_1</t>
  </si>
  <si>
    <t>Tvárnice typu ako Ytong ako stratné debnenie ukladané na plocho z presných tvárnic pre obmurovky P4-500, 50 × 249 × 599 mm na cementovú a tenkovrstvú lepiacu maltu</t>
  </si>
  <si>
    <t xml:space="preserve"> 342272102</t>
  </si>
  <si>
    <t>Typ ako Ytong Priečky z presných tvárnic priečkových P2-500, 100 × 249 × 599 mm na cementovú a tenkovrstvú lepiacu maltu</t>
  </si>
  <si>
    <t xml:space="preserve"> 342272103</t>
  </si>
  <si>
    <t>Typ ako Ytong Priečky z presných tvárnic priečkových P2-500, 125 × 249 × 599 mm na cementovú a tenkovrstvú lepiacu maltu</t>
  </si>
  <si>
    <t xml:space="preserve"> 342272104</t>
  </si>
  <si>
    <t>Typ ako Ytong Priečky z presných tvárnic priečkových P2-500, 150 × 249 × 599 mm na cementovú a tenkovrstvú lepiacu maltu</t>
  </si>
  <si>
    <t xml:space="preserve"> 342272135</t>
  </si>
  <si>
    <t>Typ ako Ytong Priečky z oblúkových tvárnic P2-500, 100 × 249 × 628 mm/60° na cementovú a tenkovrstvú lepiacu maltu</t>
  </si>
  <si>
    <t xml:space="preserve"> 346244355</t>
  </si>
  <si>
    <t>Typ ako Ytong Obmurovka kúpeľňovej vane rovných plôch pórobetónovými tvárnicami hladkými hrúbky 100 mm</t>
  </si>
  <si>
    <t xml:space="preserve"> 319231111</t>
  </si>
  <si>
    <t>Úprava pre dodatočné vloženie izolácie postupným prisekávaním a domurovaním tehlami</t>
  </si>
  <si>
    <t xml:space="preserve"> 380356221</t>
  </si>
  <si>
    <t>Debnenie kompl. konštrukcií  z plôch zaoblených zhotovenie</t>
  </si>
  <si>
    <t xml:space="preserve"> 380356222</t>
  </si>
  <si>
    <t>Debnenie kopletných konštrukcií z plôch zaoblených - odstránenie</t>
  </si>
  <si>
    <t xml:space="preserve"> 411321414</t>
  </si>
  <si>
    <t>Betón stropov doskových a trámových, klenieb, škrupín, železový tr.C 25/30 - vodostavebný</t>
  </si>
  <si>
    <t xml:space="preserve"> 411351101</t>
  </si>
  <si>
    <t>Debnenie stropov doskových zhotovenie-dielce</t>
  </si>
  <si>
    <t xml:space="preserve"> 411351102</t>
  </si>
  <si>
    <t>Debnenie stropov doskových odstránenie-dielce</t>
  </si>
  <si>
    <t xml:space="preserve"> 411354171</t>
  </si>
  <si>
    <t>Podporná konštrukcia stropov pre zaťaženie do 5 kpa zhotovenie</t>
  </si>
  <si>
    <t xml:space="preserve"> 411354172</t>
  </si>
  <si>
    <t>Podporná konštrukcia stropov pre zaťaženie do 5 kpa odstránenie</t>
  </si>
  <si>
    <t xml:space="preserve">  2/A 1</t>
  </si>
  <si>
    <t xml:space="preserve"> 211971110</t>
  </si>
  <si>
    <t>Zhotovenie opláštenia výplne z geotextílie, v ryhe alebo v záreze so stenami šikmými o skl. do 1:2,5</t>
  </si>
  <si>
    <t>221/A 1</t>
  </si>
  <si>
    <t xml:space="preserve"> 596811111_2</t>
  </si>
  <si>
    <t>Kladenie dlažby betónovej komunikácií pre peších do lôžka z kameniva</t>
  </si>
  <si>
    <t xml:space="preserve"> 597962124_1</t>
  </si>
  <si>
    <t>Montáž a dodávka štrbinového žľabu 8 typu ako ACO,</t>
  </si>
  <si>
    <t>m</t>
  </si>
  <si>
    <t xml:space="preserve"> 597962124_2</t>
  </si>
  <si>
    <t>Montáž a dodávka sprchového žľabu  typu ako ACO ShowerDrain CS</t>
  </si>
  <si>
    <t xml:space="preserve"> 597962504_1</t>
  </si>
  <si>
    <t>Osadenie a dodávka  odvodňovacieho žľabu ACO DRAIN z polymerbetónu s krycím roštom, šírky do 20 cm, triedy zaťaženia E 600 do bet.lôžka C 25/30</t>
  </si>
  <si>
    <t>S/S70</t>
  </si>
  <si>
    <t xml:space="preserve"> 592036030901</t>
  </si>
  <si>
    <t xml:space="preserve">PREMAC Platňa Ester, hrúbka 5 cm, 50 x 50 cm, farba sivá </t>
  </si>
  <si>
    <t xml:space="preserve">KUS     </t>
  </si>
  <si>
    <t>S/S90</t>
  </si>
  <si>
    <t xml:space="preserve"> 673062090106</t>
  </si>
  <si>
    <t>Textĺia proti prerastaniu buriny</t>
  </si>
  <si>
    <t xml:space="preserve">M2      </t>
  </si>
  <si>
    <t xml:space="preserve"> 612421637</t>
  </si>
  <si>
    <t>Vnútorná omietka vápenná alebo vápennocementová v podlaží a v schodisku stien štuková</t>
  </si>
  <si>
    <t xml:space="preserve"> 612463193_1</t>
  </si>
  <si>
    <t>Vnútorná omietka stien tenkovrstvová - dekorítívna</t>
  </si>
  <si>
    <t xml:space="preserve"> 612474101</t>
  </si>
  <si>
    <t>Vnútorná omietka stien maltou zo zmesi  ako YTONG 8 mm</t>
  </si>
  <si>
    <t xml:space="preserve"> 612481119</t>
  </si>
  <si>
    <t>Potiahnutie vnútorných stien, sklotextílnou mriežkou</t>
  </si>
  <si>
    <t xml:space="preserve"> 622464342</t>
  </si>
  <si>
    <t xml:space="preserve"> Vonkajšia fasádna omietka stien silikónová typ ako BAUMIT SILIKONTOP v škrabanej štruktúre v hrúbke zrna 2 mm - sivá</t>
  </si>
  <si>
    <t xml:space="preserve"> Vonkajšia fasádna omietka stien silikónová typ ako BAUMIT SILIKONTOP v škrabanej štruktúre v hrúbke zrna 2 mm - biela</t>
  </si>
  <si>
    <t xml:space="preserve"> 625250154_1</t>
  </si>
  <si>
    <t>Doteplenie vonk. konštrukcie, bez povrchovej úpravy, systém XPS STYRODUR 2800 C, lepený rámovo , hr. izolantu 60 mm</t>
  </si>
  <si>
    <t xml:space="preserve"> 625250156</t>
  </si>
  <si>
    <t>Doteplenie vonk. konštrukcie, bez povrchovej úpravy, systém XPS STYRODUR 2800 F,  lepený rámovo s prikotvením, hr. izolantu 100 mm</t>
  </si>
  <si>
    <t xml:space="preserve"> 625250156_1</t>
  </si>
  <si>
    <t>Doteplenie vonk. konštrukcie, bez povrchovej úpravy, systém XPS STYRODUR 2800 C,  lepený rámovo, hr. izolantu 140 mm</t>
  </si>
  <si>
    <t xml:space="preserve"> 625250156_2</t>
  </si>
  <si>
    <t>Doteplenie vonk. konštrukcie, bez povrchovej úpravy, systém XPS STYRODUR 2800 C,  lepený rámovo, hr. izolantu 160 mm</t>
  </si>
  <si>
    <t xml:space="preserve"> 625257310</t>
  </si>
  <si>
    <t>Kontaktný zatepľovací systém ostenia okien a dverí polystyrénom EPS 70 F hrúbky 20 mm</t>
  </si>
  <si>
    <t xml:space="preserve"> 625991119_1</t>
  </si>
  <si>
    <t>Kontaktný zatepľovací  systém  štandardný s izolantom EPS 70F bez povrchovej úpravy hrúbky 200 mm</t>
  </si>
  <si>
    <t xml:space="preserve"> 625991164</t>
  </si>
  <si>
    <t>Kontaktný zatepľovací  systém  s minerálnou izolačnou doskou bez povrchovej úpravy hrúbky 200 mm</t>
  </si>
  <si>
    <t xml:space="preserve"> 631313611</t>
  </si>
  <si>
    <t>Mazanina z betónu prostého tr.C 16/20 hr.nad 80 do 120 mm</t>
  </si>
  <si>
    <t xml:space="preserve"> 631313711</t>
  </si>
  <si>
    <t>Mazanina z betónu prostého tr.C 25/30 hr.nad 80 do 120 mm</t>
  </si>
  <si>
    <t xml:space="preserve"> 631319153</t>
  </si>
  <si>
    <t>Príplatok za prehlad. povrchu betónovej mazaniny min. tr.C 8/10 oceľ. hlad. hr. 80-120 mm</t>
  </si>
  <si>
    <t xml:space="preserve"> 631351101</t>
  </si>
  <si>
    <t>Debnenie stien, rýh a otvorov v podlahách zhotovenie</t>
  </si>
  <si>
    <t xml:space="preserve"> 631351102</t>
  </si>
  <si>
    <t>Debnenie stien, rýh a otvorov v podlahách odstránenie</t>
  </si>
  <si>
    <t xml:space="preserve"> 631362422</t>
  </si>
  <si>
    <t>Výstuž mazanín z betónov (z kameniva) a z ľahkých betónov, zo zváraných sietí KARI, priemer drôtu 6/6 mm, veľkosť oka 150x150 mm</t>
  </si>
  <si>
    <t xml:space="preserve"> 631362441</t>
  </si>
  <si>
    <t>Výstuž mazanín z betónov (z kameniva) a z ľahkých betónov, zo zváraných sietí KARI, priemer drôtu 8/8 mm, veľkosť oka 100x100 mm</t>
  </si>
  <si>
    <t xml:space="preserve"> 631571003</t>
  </si>
  <si>
    <t>Násyp zo štrkopiesku 0-32 (pre spevnenie podkladu)</t>
  </si>
  <si>
    <t xml:space="preserve"> 632450028</t>
  </si>
  <si>
    <t>Betónový poter - ako cemix EBF, hrubý samonosný  hr. 60-95 mm, spádový vykurovací</t>
  </si>
  <si>
    <t xml:space="preserve"> 632450433</t>
  </si>
  <si>
    <t xml:space="preserve">Cementový poter  ako CEMIX, finálna vrstva s požiadavkou na vyššiu pevnosť, Cementový poter hrubý 30 MPa, ozn. 030h, hr. 85 mm </t>
  </si>
  <si>
    <t xml:space="preserve"> 632450445</t>
  </si>
  <si>
    <t>Opravný poter ako CEMIX, oprava dutín a výtlkov v poteroch, Polymércementový poter 40 MPa, ozn. 070, hr. 20 mm</t>
  </si>
  <si>
    <t xml:space="preserve"> 632450469</t>
  </si>
  <si>
    <t>Spádový poter ako CEMIX, spádová vrstva na ochl.bazénik, hr. 40-70 mm</t>
  </si>
  <si>
    <t>271/A 1</t>
  </si>
  <si>
    <t xml:space="preserve"> 899101111</t>
  </si>
  <si>
    <t>Osadenie poklopu liatinového a oceľového vrátane rámu hmotn. do 50 kg</t>
  </si>
  <si>
    <t>P/PC</t>
  </si>
  <si>
    <t xml:space="preserve"> P - 1003-10</t>
  </si>
  <si>
    <t>Dodávka inter. poklopu na zadláždenie 600/600 typu ako ALUDECK AD 60</t>
  </si>
  <si>
    <t xml:space="preserve"> 961053111</t>
  </si>
  <si>
    <t>Odbúranie vrchnej vrstvy podzemnej steny pri akejkoľvek hrúbke zo železového betónu,  -2,40000t</t>
  </si>
  <si>
    <t xml:space="preserve">  3/A 1</t>
  </si>
  <si>
    <t xml:space="preserve"> 941942002</t>
  </si>
  <si>
    <t>Montáž lešenia rámového systémového (napr. typ Layher, Sprint) s podlahami šírky do 0,75 m a výšky do 20 m</t>
  </si>
  <si>
    <t xml:space="preserve"> 941942901</t>
  </si>
  <si>
    <t>Príplatok za prvý a každý ďalší i začatý týždeň použitia lešenia šírky do 0,75 m, výšky do 10 m nad 50 do 80 m</t>
  </si>
  <si>
    <t xml:space="preserve"> 941955002</t>
  </si>
  <si>
    <t>Lešenie ľahké pracovné pomocné, s výškou lešeňovej podlahy nad 1,20 do 1,90 m</t>
  </si>
  <si>
    <t xml:space="preserve">  3/B 1</t>
  </si>
  <si>
    <t xml:space="preserve"> 941942802</t>
  </si>
  <si>
    <t>Demontáž lešenia rámového systémového (napr. typ Layher, Sprint) s podlahami, šírky do 0,75 m a výšky do 20m</t>
  </si>
  <si>
    <t xml:space="preserve"> 953945111</t>
  </si>
  <si>
    <t>Lišta rohová PVC</t>
  </si>
  <si>
    <t xml:space="preserve"> 953945112</t>
  </si>
  <si>
    <t xml:space="preserve">Profil okenný, dverový dilatačný </t>
  </si>
  <si>
    <t xml:space="preserve"> 974031154</t>
  </si>
  <si>
    <t>Vysekávanie rýh v akomkoľvek murive tehlovom na akúkoľvek maltu do hĺbky 100 mm a š. do 150 mm,  -0,02700t</t>
  </si>
  <si>
    <t xml:space="preserve"> 967043111</t>
  </si>
  <si>
    <t>Odsekanie vrstvy vyrovnávacieho betónu na nosnej konštrukcii mostov hr. do 150 mm,  -0,26400t</t>
  </si>
  <si>
    <t xml:space="preserve"> 917862111</t>
  </si>
  <si>
    <t>Osadenie chodník. obrub. betón. stojatého s bočnou oporou z betónu prostého tr. C 10/12, 5 do lôžka</t>
  </si>
  <si>
    <t xml:space="preserve"> 918101111</t>
  </si>
  <si>
    <t>Lôžko pod obrub., krajníky alebo obruby z dlažob. kociek z betónu prostého tr. C 10/12,5</t>
  </si>
  <si>
    <t>P/P 1</t>
  </si>
  <si>
    <t xml:space="preserve"> P - 1003-12</t>
  </si>
  <si>
    <t>Montáž a dodávka  prepojenia starých  s novými konštrukciami,  navrtaním a vlepením oceľ. výstuže pomocou chem.kotvy dĺžka kotvy 500 mm</t>
  </si>
  <si>
    <t>ks</t>
  </si>
  <si>
    <t xml:space="preserve"> P - dr00032</t>
  </si>
  <si>
    <t>Montáž a dodávka gumený tesniaci a dilatačný pás typu ako TEBAU TD32 - objektová dilatácia  - viď.výkaz PD</t>
  </si>
  <si>
    <t>P/PE</t>
  </si>
  <si>
    <t xml:space="preserve"> 226-1</t>
  </si>
  <si>
    <t>Montáž a dodávka bentonitovej nabobtnávacej pásky s mriežkou</t>
  </si>
  <si>
    <t>M</t>
  </si>
  <si>
    <t xml:space="preserve"> 592036040101</t>
  </si>
  <si>
    <t xml:space="preserve">Obrubník parkový, 100 x 5 x 20 cm, farba sivá </t>
  </si>
  <si>
    <t>Presun hmôt pre opravy a údržbu objektov vrátane vonkajších plášťov výšky do 25 m</t>
  </si>
  <si>
    <t>711/A 1</t>
  </si>
  <si>
    <t xml:space="preserve"> 711111001</t>
  </si>
  <si>
    <t>Izolácia proti zemnej vlhkosti penetračným náterom za studena</t>
  </si>
  <si>
    <t xml:space="preserve"> 711111331</t>
  </si>
  <si>
    <t xml:space="preserve">SCHOMBURG Izolácia  proti povrchovej vode stierkou COMBIDIC-2K-PREMIUM </t>
  </si>
  <si>
    <t xml:space="preserve"> 711141559</t>
  </si>
  <si>
    <t>Izolácia proti zemnej vlhkosti a tlakovej vode  NAIP pritavením</t>
  </si>
  <si>
    <t xml:space="preserve"> 711462301</t>
  </si>
  <si>
    <t xml:space="preserve">Izolácia proti povrchovej a podpovrchovej tlakovej vode AQUAFIN-2K/M </t>
  </si>
  <si>
    <t xml:space="preserve"> 711745567</t>
  </si>
  <si>
    <t>Zhotovenie detailov pásmi pritavením spojov obrátených alebo spätných so zosilnením r.š. 500 m</t>
  </si>
  <si>
    <t xml:space="preserve"> 998711202</t>
  </si>
  <si>
    <t>Presun hmôt pre izoláciu proti vode v objektoch výšky nad 6 do 12 m</t>
  </si>
  <si>
    <t>%</t>
  </si>
  <si>
    <t xml:space="preserve"> 1116315200</t>
  </si>
  <si>
    <t>Lak asfaltový ALN-RENOLAK lakovaný N v sudoch</t>
  </si>
  <si>
    <t>S/S20</t>
  </si>
  <si>
    <t xml:space="preserve"> 2353201300</t>
  </si>
  <si>
    <t xml:space="preserve">Dodávka - typ ako  Dichtband 2000-výst.páska 12cm, 50m </t>
  </si>
  <si>
    <t xml:space="preserve"> 628040050103</t>
  </si>
  <si>
    <t>Podkladný SBS modif.asf.pás  ako GLASTEK 40 SPECIAL MINERAL</t>
  </si>
  <si>
    <t xml:space="preserve"> 6283310000</t>
  </si>
  <si>
    <t>Vrchný SBS modif.asf.pás ako ELASTEK 40 SPECIAL MINERAL</t>
  </si>
  <si>
    <t>713/A 1</t>
  </si>
  <si>
    <t xml:space="preserve"> 713121111</t>
  </si>
  <si>
    <t>Montáž tepelnej izolácie  pásmi podláh, jednovrstvová</t>
  </si>
  <si>
    <t>713/A 5</t>
  </si>
  <si>
    <t xml:space="preserve"> 998713202</t>
  </si>
  <si>
    <t>Presun hmôt pre izolácie tepelné v objektoch výšky nad 6 m do 12 m</t>
  </si>
  <si>
    <t xml:space="preserve"> 283017050923</t>
  </si>
  <si>
    <t xml:space="preserve"> STYRODUR 3000 CS Izolačná doska z extrudovaného polystyrénu pre podlahy, hr. 50 mm, 1265x615 mm</t>
  </si>
  <si>
    <t xml:space="preserve"> 283034010705</t>
  </si>
  <si>
    <t xml:space="preserve"> Polystyrén EPS 200 S, stabil, hrúbka 50 mm</t>
  </si>
  <si>
    <t xml:space="preserve"> 283034010708</t>
  </si>
  <si>
    <t xml:space="preserve"> Polystyrén EPS 200 S, stabil, hrúbka 80 mm</t>
  </si>
  <si>
    <t xml:space="preserve"> 283034010712</t>
  </si>
  <si>
    <t xml:space="preserve"> Polystyrén EPS 200 S, stabil, hrúbka 150 mm</t>
  </si>
  <si>
    <t>M2</t>
  </si>
  <si>
    <t>763/A 2</t>
  </si>
  <si>
    <t xml:space="preserve"> 763122131_1</t>
  </si>
  <si>
    <t>SDK podhľadu kca roštu do vlhkého prostredia typ ako HYDROPROFIL,  1x doska hr.12,5 mm typu ako GLASROCK H OCEAN, vrátane doplnkov a tmelenia</t>
  </si>
  <si>
    <t xml:space="preserve"> 763132210</t>
  </si>
  <si>
    <t>SDK podhľad  zavesná dvojvrstvová kca prefil CD dosky GKF hr. 12,5 mm</t>
  </si>
  <si>
    <t xml:space="preserve"> 763133410_1</t>
  </si>
  <si>
    <t>SDK podhľad zavesená nosná kca ocel profil dosky GKFI hr. 12,5 - doska typ ako GLASROC H OCEAN, systém závesov BOARD</t>
  </si>
  <si>
    <t xml:space="preserve"> 763135020_1</t>
  </si>
  <si>
    <t>Sadrokartónový kazetový podhľad typu ako ARMSRONG ULTIMA  600x600 mm, v systéme závesov BOARD</t>
  </si>
  <si>
    <t xml:space="preserve"> 763135050_1</t>
  </si>
  <si>
    <t>SDK kazetový podhľad typu ako ARMSTRONG NEWTONE 600x600 mm , v systéme závesov BOARD</t>
  </si>
  <si>
    <t>764/A 1</t>
  </si>
  <si>
    <t xml:space="preserve"> 764352201_1</t>
  </si>
  <si>
    <t xml:space="preserve">Žľaby z PPL plechu pododkvapové polkruhové rš 250 mm vrátane hákov </t>
  </si>
  <si>
    <t xml:space="preserve"> 764359231_1</t>
  </si>
  <si>
    <t>Kotlík štvorhranný z LPL plechu pre žľaby rš 260 mm do kruhového zvodu DN 70 mm RAL 9007</t>
  </si>
  <si>
    <t xml:space="preserve"> 764391220_1</t>
  </si>
  <si>
    <t>Záveterná lišta z  PPL plechu, r.š. 290 mm, vrátane doplnkov</t>
  </si>
  <si>
    <t>764/A 2</t>
  </si>
  <si>
    <t xml:space="preserve"> 764430310_1</t>
  </si>
  <si>
    <t>Oplechovanie - systémové ukončenie tmeliacou L lištou z LPL  plechu, rš 250 mm - viď. PD</t>
  </si>
  <si>
    <t>764/A 6</t>
  </si>
  <si>
    <t xml:space="preserve"> 764751111_1</t>
  </si>
  <si>
    <t>Odpadné rúry z LPL plechu kruhové rovné  DN 70 mm vrátane úchytiek a odskokov RAL 9007</t>
  </si>
  <si>
    <t>764/A 7</t>
  </si>
  <si>
    <t xml:space="preserve"> 998764202</t>
  </si>
  <si>
    <t>Presun hmôt pre konštrukcie klampiarske v objektoch výšky nad 6 do 12 m</t>
  </si>
  <si>
    <t>766/A 1</t>
  </si>
  <si>
    <t xml:space="preserve"> 766661112</t>
  </si>
  <si>
    <t>Montáž dverového krídla kompletiz.otváravého do oceľovej alebo fošňovej zárubne, jednokrídlové</t>
  </si>
  <si>
    <t xml:space="preserve"> 766661422</t>
  </si>
  <si>
    <t>Montáž dverných krídiel kompletiz. protipožiarnych jednokrídlových, šírky nad 800 mm bez priezoru</t>
  </si>
  <si>
    <t xml:space="preserve"> 766695212</t>
  </si>
  <si>
    <t>Montáž prahu dverí, jednokrídlových</t>
  </si>
  <si>
    <t xml:space="preserve"> 998766202</t>
  </si>
  <si>
    <t>Presun hmot pre konštrukcie stolárske v objektoch výšky nad 6 do 12 m</t>
  </si>
  <si>
    <t xml:space="preserve"> P - 2009-101</t>
  </si>
  <si>
    <t>Montáž a dodávka obkladu z dreva pre ochladzovací bazénik, vrátane podkladovej konštrukcie , olemovania a povrchovej úpravy - viď. PD</t>
  </si>
  <si>
    <t xml:space="preserve"> 6116401200</t>
  </si>
  <si>
    <t>Drevené plné požiarne dvere jednokrídlové, bez zárubne EI 30, EW 30  90x197 cm  HPL vrétane kovania a doplnkov - viď.PD</t>
  </si>
  <si>
    <t xml:space="preserve"> 6116401200_1</t>
  </si>
  <si>
    <t>Drevené plné požiarne dvere jednokrídlové atyp., bez zárubne EI 30, EW 30  90x130 cm  HPL vrétane kovania a doplnkov - viď.PD</t>
  </si>
  <si>
    <t xml:space="preserve"> 6117103102</t>
  </si>
  <si>
    <t>Dvere vnútorné, fóliované atyp. plné  š.90/197 cm</t>
  </si>
  <si>
    <t xml:space="preserve"> 6117103106_3</t>
  </si>
  <si>
    <t>Dvere vnútorné, laminátované - HPL  plné, 900/1970 , kovanie+doplnky - podrobná špecifikácia k jednolivým dverám - viď.výkaz PD</t>
  </si>
  <si>
    <t xml:space="preserve"> 6117103106_5</t>
  </si>
  <si>
    <t>Dvere vnútorné, laminátované - HPL  plné, 600/1970 , kovanie + doplnky - podrobná špecifikácia k jednotlivým dverám - viď.výkaz PD</t>
  </si>
  <si>
    <t xml:space="preserve"> 6117103106_6</t>
  </si>
  <si>
    <t>Dvere vnútorné, laminátované - HPL  plné, 700*800/1970 , kovanie + doplnky - podrobná špecifikácia k jednotlivým dverám -  viď.výkaz PD</t>
  </si>
  <si>
    <t xml:space="preserve"> 6118717600</t>
  </si>
  <si>
    <t xml:space="preserve">Prah dubový dĺžky 92 šírky 10 cm </t>
  </si>
  <si>
    <t xml:space="preserve"> 766702311</t>
  </si>
  <si>
    <t>Montáž obkladu kovových zárubní pre dvere jednokrídlové hr.steny do 170 mm</t>
  </si>
  <si>
    <t>767/A 3</t>
  </si>
  <si>
    <t xml:space="preserve"> 998767202</t>
  </si>
  <si>
    <t>Presun hmôt pre kovové stavebné doplnkové konštrukcie v objektoch výšky nad 6 do 12 m</t>
  </si>
  <si>
    <t xml:space="preserve"> P - 2008-100</t>
  </si>
  <si>
    <t>Montáž a dodávka exter. zasklenná stena typu ako JANSEN WISS SG, štrukturálny fasádny systém s pevným zaslením vrátane doplnkov - viď. DETAIL PD</t>
  </si>
  <si>
    <t xml:space="preserve"> P - 2008-101</t>
  </si>
  <si>
    <t>Montáž a dodávka exter. drevená lamelová stena z lamiel + podklad.rošt z THERMODREVA 130/26 mm, 40 mm medzera na oceľ. konštrukcií typu ako JANSEN WISS SG, vrátane doplnkov - viď. DETAIL PD</t>
  </si>
  <si>
    <t xml:space="preserve"> P - dr00003</t>
  </si>
  <si>
    <t>Montáž a dodávka KDK vrátane kotvenia na HILTY kotvy + zvary a povrchovej úpravy - viď. PD</t>
  </si>
  <si>
    <t>kg</t>
  </si>
  <si>
    <t xml:space="preserve"> P - dr00446</t>
  </si>
  <si>
    <t>Montáž a dodávka vnútor.hliníková ZS 1780 x 2680 mm  vrátane kovania a doplnkov  - viď.výkaz PD</t>
  </si>
  <si>
    <t xml:space="preserve"> P - dr037_7</t>
  </si>
  <si>
    <t>Montáž a dodávka exter.plastové okno jednokrídl. SKLOP. 1200x600 mm rám 6-komor., izolač.trojsklo, vnútor, parapet plast., exter. ppl ., vrátane kovania a doplnkov (pásky) - viď.výkaz PD</t>
  </si>
  <si>
    <t xml:space="preserve"> 10039</t>
  </si>
  <si>
    <t>M+D sanitárnej priečky zo skla do sprch z bezp.kaleného skla vrátane nerezovej konštrukcie + doplnky - viď. podrobný popis - výkaz v PD</t>
  </si>
  <si>
    <t xml:space="preserve"> ZS 10004</t>
  </si>
  <si>
    <t>M+D Zasklenia výťahovej šachty z bezpečnostného skla s protislnečnou úpravou, vrátane doplnkov a oplechovaní - viď.PD</t>
  </si>
  <si>
    <t>S/S50</t>
  </si>
  <si>
    <t xml:space="preserve"> 553314200-4</t>
  </si>
  <si>
    <t xml:space="preserve">Zárubňa oceľová  skladaná dvojdielná typ ako HSE DZD pre priečku  900/1970 mm </t>
  </si>
  <si>
    <t>KUS</t>
  </si>
  <si>
    <t xml:space="preserve"> 553314200-4_</t>
  </si>
  <si>
    <t>Zárubňa oceľová  skladaná dvojdielná typ ako HSE DZD pre priečku  900/1970 mm - protipožiarná 30ˇ</t>
  </si>
  <si>
    <t xml:space="preserve"> 553314200-6</t>
  </si>
  <si>
    <t xml:space="preserve">Zárubňa oceľová  skladaná dvojdielná typ ako HSE DZD pre priečku  800/1970 mm </t>
  </si>
  <si>
    <t xml:space="preserve"> 553314200-8</t>
  </si>
  <si>
    <t xml:space="preserve">Zárubňa oceľová  skladaná dvojdielná typ ako HSE DZD pre priečku  600/1970 mm </t>
  </si>
  <si>
    <t xml:space="preserve"> 5533198600</t>
  </si>
  <si>
    <t>Zárubňa oceľová skladaná dvojdielna typ ako HSE DZD  - atyp 900/1300 mm - protipožiarná 30´</t>
  </si>
  <si>
    <t>771/A 1</t>
  </si>
  <si>
    <t xml:space="preserve"> 771411011</t>
  </si>
  <si>
    <t>Montáž soklíkov z obkladačiek pórovinových, alebo opakných rovných veľ. 108x108 mm</t>
  </si>
  <si>
    <t xml:space="preserve"> 771576107</t>
  </si>
  <si>
    <t>Montáž podláh z dlaždíc keram. ukl. do tmelu flexibil.bez povrchové úpravy alebo glaz. hlad</t>
  </si>
  <si>
    <t xml:space="preserve"> 771585111</t>
  </si>
  <si>
    <t>Montáž podláh z mozaikových lepencov keram. bez povrchovej úpravy alebo glazovaných kladených do tmelu</t>
  </si>
  <si>
    <t xml:space="preserve"> 771589795</t>
  </si>
  <si>
    <t>Príplatok k cene za škárovanie škárovacou flexibilnou vodoodolnou hmotou</t>
  </si>
  <si>
    <t xml:space="preserve"> 998771202</t>
  </si>
  <si>
    <t>Presun hmôt pre podlahy z dlaždíc v objektoch výšky nad 6 do 12 m</t>
  </si>
  <si>
    <t xml:space="preserve"> 597641250_3</t>
  </si>
  <si>
    <t>Gresová dlažba 300x600 mm typu ako CIP-C4983 Out Beige - protišmyk R11 28,42A+B, v kobinácií s CIP - 4980 Out Grigio (pomer bude riešiť proj.inter.)</t>
  </si>
  <si>
    <t>775/A 1</t>
  </si>
  <si>
    <t xml:space="preserve"> 998775202</t>
  </si>
  <si>
    <t>Presun hmôt pre podlahy vlysové a parketové v objektoch výšky nad 6 do 12 m</t>
  </si>
  <si>
    <t xml:space="preserve"> P - dr00026</t>
  </si>
  <si>
    <t>Montáž a dodávka podlahy z THERMODREVA jaseň 20x132 mm  A+ PROFIL D1 s protišmykovou úpravou pre bosú nohu,  na 1. podkladový profil 70x45 mm drevo jaseň GLB-V, D4 vrátane doplnkov + 2. pdkladová konštrukcia na vyrovnanie spádu - viď PD</t>
  </si>
  <si>
    <t>771/A 2</t>
  </si>
  <si>
    <t xml:space="preserve"> 781445055</t>
  </si>
  <si>
    <t xml:space="preserve">Montáž obkladu steny z keramických obkladačiek hutných 30 x 15 cm do tmelu - škárovanie škárovacou hmotou Ceresit CE 33 </t>
  </si>
  <si>
    <t xml:space="preserve"> 781482150</t>
  </si>
  <si>
    <t>Montáž obkladu vnútorných stien z keramických alebo sklenených mozaikových lepencov veľkosti do 400 mm2 v obmedzenom priestore do malty - škárovanie škárovacou hmotou Ceresit CE 33</t>
  </si>
  <si>
    <t xml:space="preserve"> 998781201</t>
  </si>
  <si>
    <t>Presun hmôt pre obklady keramické v objektoch výšky do 6 m</t>
  </si>
  <si>
    <t xml:space="preserve"> 5976280000</t>
  </si>
  <si>
    <t>Mozaika keramická režná pravouhlá Ia</t>
  </si>
  <si>
    <t xml:space="preserve"> 5976493100</t>
  </si>
  <si>
    <t>Obklad kombinovaný so základom s  - typom ako CAN - A7146 Fiesta Arena 230x380 mm a vkladaním bodovo s CAN - A7147 Fiesta Verde + CAN - A7148 Fiesta Sky 25%/m2 ( podrobne bude riešiť proj. inter.)</t>
  </si>
  <si>
    <t>783/A 1</t>
  </si>
  <si>
    <t xml:space="preserve"> 783180002</t>
  </si>
  <si>
    <t>Nátery oceľ.konštr. vodou riediteľné farby protipožiarne napeňujúce vodou riediteľné stredných B a plnostenných  typ ako PLAMOSTOP</t>
  </si>
  <si>
    <t>784/A 1</t>
  </si>
  <si>
    <t xml:space="preserve"> 784410130</t>
  </si>
  <si>
    <t>Penetrovanie sten a sadrokartónu , savých podkladov výšky nad 3, 80 m</t>
  </si>
  <si>
    <t xml:space="preserve"> 784452351</t>
  </si>
  <si>
    <t xml:space="preserve">Maľby z maliarskych zmesí  interiérový náter na steny a sadrokartón výšky do 3, 80 m  </t>
  </si>
  <si>
    <t xml:space="preserve"> P - 1003-35</t>
  </si>
  <si>
    <t>Montáž a dodávka výťahu</t>
  </si>
  <si>
    <t>Objekt SO 01 - PLAVÁREŇ - ZDRAVOTECHNIKA</t>
  </si>
  <si>
    <t>ZTI-VNÚTORNÝ VODOVOD</t>
  </si>
  <si>
    <t xml:space="preserve"> 10009</t>
  </si>
  <si>
    <t>ZTI - viď.samostatná príloha</t>
  </si>
  <si>
    <t>KPL</t>
  </si>
  <si>
    <t>Objekt SO 01 - PLAVÁREŇ - KANALIZÁCIA</t>
  </si>
  <si>
    <t>ZTI-VNÚTORNA KANALIZÁCIA</t>
  </si>
  <si>
    <t>Objekt SO 01 - PLAVÁREŇ - VYKUROVANIE</t>
  </si>
  <si>
    <t>ÚSTREDNÉ VYKUROVANIE-VYKUROVACIE TELESÁ</t>
  </si>
  <si>
    <t>UVK - viď.samostatná príloha</t>
  </si>
  <si>
    <t>Objekt SO 01 - PLAVÁREŇ - ELEKTROINŠTALÁCIA</t>
  </si>
  <si>
    <t>M-21 ELEKTROMONTÁŽE</t>
  </si>
  <si>
    <t>ELI - viď.samostatná príloha</t>
  </si>
  <si>
    <t>Objekt SO 01 - PLAVÁREŇ - VZDUCHOTECHNIKA</t>
  </si>
  <si>
    <t>M-24 MONTÁŽ VZDUCHOTECHNICKÝCH ZARIADENÍ</t>
  </si>
  <si>
    <t>MaR - viď.samostatná príloha</t>
  </si>
  <si>
    <t>Objekt SO 01 - PLAVÁREŇ - MaR</t>
  </si>
  <si>
    <t>M-22 MONTÁŽ OZNAMOVACÍCH  A SIGNAL. ZARIADENÍ</t>
  </si>
  <si>
    <t>Objekt SO 01 - PLAVÁREŇ - BAZÉN</t>
  </si>
  <si>
    <t>BAZÉN - viď.samostatná príloha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</si>
  <si>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</si>
  <si>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</si>
  <si>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</si>
  <si>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</si>
  <si>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</si>
  <si>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Dátum: 4. 5.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</si>
</sst>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5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4" fontId="5" fillId="0" borderId="28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tabSelected="1" workbookViewId="0">
      <selection activeCell="A23" sqref="A23"/>
    </sheetView>
  </sheetViews>
  <sheetFormatPr defaultRowHeight="15" x14ac:dyDescent="0.25"/>
  <cols>
    <col min="1" max="1" width="35.5703125" customWidth="1"/>
    <col min="2" max="3" width="15.5703125" customWidth="1"/>
    <col min="4" max="6" width="8.5703125" customWidth="1"/>
    <col min="7" max="7" width="15.5703125" customWidth="1"/>
    <col min="9" max="26" width="0" hidden="1" customWidth="1"/>
  </cols>
  <sheetData>
    <row r="1" spans="1:26" ht="14.45" x14ac:dyDescent="0.3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ht="14.45" x14ac:dyDescent="0.3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ht="14.45" x14ac:dyDescent="0.3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13482'!I58-Rekapitulácia!D7</f>
        <v>0</v>
      </c>
      <c r="C7" s="179">
        <f>'Kryci_list 13482'!J26</f>
        <v>0</v>
      </c>
      <c r="D7" s="179">
        <v>0</v>
      </c>
      <c r="E7" s="179">
        <f>'Kryci_list 13482'!J17</f>
        <v>0</v>
      </c>
      <c r="F7" s="179">
        <v>0</v>
      </c>
      <c r="G7" s="179">
        <f t="shared" ref="G7:G15" si="0">B7+C7+D7+E7+F7</f>
        <v>0</v>
      </c>
      <c r="K7">
        <f>'SO 13482'!K58</f>
        <v>0</v>
      </c>
      <c r="Q7">
        <v>30.126000000000001</v>
      </c>
    </row>
    <row r="8" spans="1:26" x14ac:dyDescent="0.25">
      <c r="A8" s="178" t="s">
        <v>13</v>
      </c>
      <c r="B8" s="179">
        <f>'SO 13492'!I249-Rekapitulácia!D8</f>
        <v>0</v>
      </c>
      <c r="C8" s="179">
        <f>'Kryci_list 13492'!J26</f>
        <v>0</v>
      </c>
      <c r="D8" s="179">
        <v>0</v>
      </c>
      <c r="E8" s="179">
        <f>'Kryci_list 13492'!J17</f>
        <v>0</v>
      </c>
      <c r="F8" s="179">
        <v>0</v>
      </c>
      <c r="G8" s="179">
        <f t="shared" si="0"/>
        <v>0</v>
      </c>
      <c r="K8">
        <f>'SO 13492'!K249</f>
        <v>0</v>
      </c>
      <c r="Q8">
        <v>30.126000000000001</v>
      </c>
    </row>
    <row r="9" spans="1:26" x14ac:dyDescent="0.25">
      <c r="A9" s="178" t="s">
        <v>14</v>
      </c>
      <c r="B9" s="179">
        <f>'SO 13501'!I15-Rekapitulácia!D9</f>
        <v>0</v>
      </c>
      <c r="C9" s="179">
        <f>'Kryci_list 13501'!J26</f>
        <v>0</v>
      </c>
      <c r="D9" s="179">
        <v>0</v>
      </c>
      <c r="E9" s="179">
        <f>'Kryci_list 13501'!J17</f>
        <v>0</v>
      </c>
      <c r="F9" s="179">
        <v>0</v>
      </c>
      <c r="G9" s="179">
        <f t="shared" si="0"/>
        <v>0</v>
      </c>
      <c r="K9">
        <f>'SO 13501'!K15</f>
        <v>0</v>
      </c>
      <c r="Q9">
        <v>30.126000000000001</v>
      </c>
    </row>
    <row r="10" spans="1:26" x14ac:dyDescent="0.25">
      <c r="A10" s="178" t="s">
        <v>15</v>
      </c>
      <c r="B10" s="179">
        <f>'SO 13502'!I15-Rekapitulácia!D10</f>
        <v>0</v>
      </c>
      <c r="C10" s="179">
        <f>'Kryci_list 13502'!J26</f>
        <v>0</v>
      </c>
      <c r="D10" s="179">
        <v>0</v>
      </c>
      <c r="E10" s="179">
        <f>'Kryci_list 13502'!J17</f>
        <v>0</v>
      </c>
      <c r="F10" s="179">
        <v>0</v>
      </c>
      <c r="G10" s="179">
        <f t="shared" si="0"/>
        <v>0</v>
      </c>
      <c r="K10">
        <f>'SO 13502'!K15</f>
        <v>0</v>
      </c>
      <c r="Q10">
        <v>30.126000000000001</v>
      </c>
    </row>
    <row r="11" spans="1:26" x14ac:dyDescent="0.25">
      <c r="A11" s="178" t="s">
        <v>16</v>
      </c>
      <c r="B11" s="179">
        <f>'SO 13503'!I15-Rekapitulácia!D11</f>
        <v>0</v>
      </c>
      <c r="C11" s="179">
        <f>'Kryci_list 13503'!J26</f>
        <v>0</v>
      </c>
      <c r="D11" s="179">
        <v>0</v>
      </c>
      <c r="E11" s="179">
        <f>'Kryci_list 13503'!J17</f>
        <v>0</v>
      </c>
      <c r="F11" s="179">
        <v>0</v>
      </c>
      <c r="G11" s="179">
        <f t="shared" si="0"/>
        <v>0</v>
      </c>
      <c r="K11">
        <f>'SO 13503'!K15</f>
        <v>0</v>
      </c>
      <c r="Q11">
        <v>30.126000000000001</v>
      </c>
    </row>
    <row r="12" spans="1:26" x14ac:dyDescent="0.25">
      <c r="A12" s="178" t="s">
        <v>17</v>
      </c>
      <c r="B12" s="179">
        <f>'SO 13504'!I15-Rekapitulácia!D12</f>
        <v>0</v>
      </c>
      <c r="C12" s="179">
        <f>'Kryci_list 13504'!J26</f>
        <v>0</v>
      </c>
      <c r="D12" s="179">
        <v>0</v>
      </c>
      <c r="E12" s="179">
        <f>'Kryci_list 13504'!J17</f>
        <v>0</v>
      </c>
      <c r="F12" s="179">
        <v>0</v>
      </c>
      <c r="G12" s="179">
        <f t="shared" si="0"/>
        <v>0</v>
      </c>
      <c r="K12">
        <f>'SO 13504'!K15</f>
        <v>0</v>
      </c>
      <c r="Q12">
        <v>30.126000000000001</v>
      </c>
    </row>
    <row r="13" spans="1:26" x14ac:dyDescent="0.25">
      <c r="A13" s="178" t="s">
        <v>18</v>
      </c>
      <c r="B13" s="179">
        <f>'SO 13505'!I15-Rekapitulácia!D13</f>
        <v>0</v>
      </c>
      <c r="C13" s="179">
        <f>'Kryci_list 13505'!J26</f>
        <v>0</v>
      </c>
      <c r="D13" s="179">
        <v>0</v>
      </c>
      <c r="E13" s="179">
        <f>'Kryci_list 13505'!J17</f>
        <v>0</v>
      </c>
      <c r="F13" s="179">
        <v>0</v>
      </c>
      <c r="G13" s="179">
        <f t="shared" si="0"/>
        <v>0</v>
      </c>
      <c r="K13">
        <f>'SO 13505'!K15</f>
        <v>0</v>
      </c>
      <c r="Q13">
        <v>30.126000000000001</v>
      </c>
    </row>
    <row r="14" spans="1:26" x14ac:dyDescent="0.25">
      <c r="A14" s="178" t="s">
        <v>19</v>
      </c>
      <c r="B14" s="179">
        <f>'SO 13506'!I15-Rekapitulácia!D14</f>
        <v>0</v>
      </c>
      <c r="C14" s="179">
        <f>'Kryci_list 13506'!J26</f>
        <v>0</v>
      </c>
      <c r="D14" s="179">
        <v>0</v>
      </c>
      <c r="E14" s="179">
        <f>'Kryci_list 13506'!J17</f>
        <v>0</v>
      </c>
      <c r="F14" s="179">
        <v>0</v>
      </c>
      <c r="G14" s="179">
        <f t="shared" si="0"/>
        <v>0</v>
      </c>
      <c r="K14">
        <f>'SO 13506'!K15</f>
        <v>0</v>
      </c>
      <c r="Q14">
        <v>30.126000000000001</v>
      </c>
    </row>
    <row r="15" spans="1:26" x14ac:dyDescent="0.25">
      <c r="A15" s="69" t="s">
        <v>20</v>
      </c>
      <c r="B15" s="76">
        <f>'SO 13507'!I15-Rekapitulácia!D15</f>
        <v>0</v>
      </c>
      <c r="C15" s="76">
        <f>'Kryci_list 13507'!J26</f>
        <v>0</v>
      </c>
      <c r="D15" s="76">
        <v>0</v>
      </c>
      <c r="E15" s="76">
        <f>'Kryci_list 13507'!J17</f>
        <v>0</v>
      </c>
      <c r="F15" s="76">
        <v>0</v>
      </c>
      <c r="G15" s="76">
        <f t="shared" si="0"/>
        <v>0</v>
      </c>
      <c r="K15">
        <f>'SO 13507'!K15</f>
        <v>0</v>
      </c>
      <c r="Q15">
        <v>30.126000000000001</v>
      </c>
    </row>
    <row r="16" spans="1:26" ht="14.45" x14ac:dyDescent="0.35">
      <c r="A16" s="185" t="s">
        <v>575</v>
      </c>
      <c r="B16" s="186">
        <f>SUM(B7:B15)</f>
        <v>0</v>
      </c>
      <c r="C16" s="186">
        <f>SUM(C7:C15)</f>
        <v>0</v>
      </c>
      <c r="D16" s="186">
        <f>SUM(D7:D15)</f>
        <v>0</v>
      </c>
      <c r="E16" s="186">
        <f>SUM(E7:E15)</f>
        <v>0</v>
      </c>
      <c r="F16" s="186">
        <f>SUM(F7:F15)</f>
        <v>0</v>
      </c>
      <c r="G16" s="186">
        <f>SUM(G7:G15)-SUM(Z7:Z15)</f>
        <v>0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ht="14.45" x14ac:dyDescent="0.35">
      <c r="A17" s="183" t="s">
        <v>576</v>
      </c>
      <c r="B17" s="184">
        <f>G16-SUM(Rekapitulácia!K7:'Rekapitulácia'!K15)*1</f>
        <v>0</v>
      </c>
      <c r="C17" s="184"/>
      <c r="D17" s="184"/>
      <c r="E17" s="184"/>
      <c r="F17" s="184"/>
      <c r="G17" s="184">
        <f>ROUND(((ROUND(B17,2)*20)/100),2)*1</f>
        <v>0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4.45" x14ac:dyDescent="0.35">
      <c r="A18" s="5" t="s">
        <v>577</v>
      </c>
      <c r="B18" s="181">
        <f>(G16-B17)</f>
        <v>0</v>
      </c>
      <c r="C18" s="181"/>
      <c r="D18" s="181"/>
      <c r="E18" s="181"/>
      <c r="F18" s="181"/>
      <c r="G18" s="181">
        <f>ROUND(((ROUND(B18,2)*0)/100),2)</f>
        <v>0</v>
      </c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ht="14.45" x14ac:dyDescent="0.35">
      <c r="A19" s="5" t="s">
        <v>578</v>
      </c>
      <c r="B19" s="181"/>
      <c r="C19" s="181"/>
      <c r="D19" s="181"/>
      <c r="E19" s="181"/>
      <c r="F19" s="181"/>
      <c r="G19" s="181">
        <f>SUM(G16:G18)</f>
        <v>0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ht="14.45" x14ac:dyDescent="0.35">
      <c r="A20" s="10"/>
      <c r="B20" s="182"/>
      <c r="C20" s="182"/>
      <c r="D20" s="182"/>
      <c r="E20" s="182"/>
      <c r="F20" s="182"/>
      <c r="G20" s="182"/>
    </row>
    <row r="21" spans="1:26" ht="14.45" x14ac:dyDescent="0.35">
      <c r="A21" s="10"/>
      <c r="B21" s="182"/>
      <c r="C21" s="182"/>
      <c r="D21" s="182"/>
      <c r="E21" s="182"/>
      <c r="F21" s="182"/>
      <c r="G21" s="182"/>
    </row>
    <row r="22" spans="1:26" ht="14.45" x14ac:dyDescent="0.35">
      <c r="A22" s="10"/>
      <c r="B22" s="182"/>
      <c r="C22" s="182"/>
      <c r="D22" s="182"/>
      <c r="E22" s="182"/>
      <c r="F22" s="182"/>
      <c r="G22" s="182"/>
    </row>
    <row r="23" spans="1:26" ht="14.45" x14ac:dyDescent="0.35">
      <c r="A23" s="10"/>
      <c r="B23" s="182"/>
      <c r="C23" s="182"/>
      <c r="D23" s="182"/>
      <c r="E23" s="182"/>
      <c r="F23" s="182"/>
      <c r="G23" s="182"/>
    </row>
    <row r="24" spans="1:26" ht="14.45" x14ac:dyDescent="0.35">
      <c r="A24" s="10"/>
      <c r="B24" s="182"/>
      <c r="C24" s="182"/>
      <c r="D24" s="182"/>
      <c r="E24" s="182"/>
      <c r="F24" s="182"/>
      <c r="G24" s="182"/>
    </row>
    <row r="25" spans="1:26" ht="14.45" x14ac:dyDescent="0.35">
      <c r="A25" s="10"/>
      <c r="B25" s="182"/>
      <c r="C25" s="182"/>
      <c r="D25" s="182"/>
      <c r="E25" s="182"/>
      <c r="F25" s="182"/>
      <c r="G25" s="182"/>
    </row>
    <row r="26" spans="1:26" ht="14.45" x14ac:dyDescent="0.35">
      <c r="A26" s="10"/>
      <c r="B26" s="182"/>
      <c r="C26" s="182"/>
      <c r="D26" s="182"/>
      <c r="E26" s="182"/>
      <c r="F26" s="182"/>
      <c r="G26" s="182"/>
    </row>
    <row r="27" spans="1:26" ht="14.45" x14ac:dyDescent="0.35">
      <c r="A27" s="10"/>
      <c r="B27" s="182"/>
      <c r="C27" s="182"/>
      <c r="D27" s="182"/>
      <c r="E27" s="182"/>
      <c r="F27" s="182"/>
      <c r="G27" s="182"/>
    </row>
    <row r="28" spans="1:26" ht="14.45" x14ac:dyDescent="0.35">
      <c r="A28" s="10"/>
      <c r="B28" s="182"/>
      <c r="C28" s="182"/>
      <c r="D28" s="182"/>
      <c r="E28" s="182"/>
      <c r="F28" s="182"/>
      <c r="G28" s="182"/>
    </row>
    <row r="29" spans="1:26" ht="14.45" x14ac:dyDescent="0.35">
      <c r="A29" s="10"/>
      <c r="B29" s="182"/>
      <c r="C29" s="182"/>
      <c r="D29" s="182"/>
      <c r="E29" s="182"/>
      <c r="F29" s="182"/>
      <c r="G29" s="182"/>
    </row>
    <row r="30" spans="1:26" ht="14.45" x14ac:dyDescent="0.35">
      <c r="A30" s="10"/>
      <c r="B30" s="182"/>
      <c r="C30" s="182"/>
      <c r="D30" s="182"/>
      <c r="E30" s="182"/>
      <c r="F30" s="182"/>
      <c r="G30" s="182"/>
    </row>
    <row r="31" spans="1:26" ht="14.45" x14ac:dyDescent="0.35">
      <c r="A31" s="10"/>
      <c r="B31" s="182"/>
      <c r="C31" s="182"/>
      <c r="D31" s="182"/>
      <c r="E31" s="182"/>
      <c r="F31" s="182"/>
      <c r="G31" s="182"/>
    </row>
    <row r="32" spans="1:26" ht="14.45" x14ac:dyDescent="0.35">
      <c r="A32" s="10"/>
      <c r="B32" s="182"/>
      <c r="C32" s="182"/>
      <c r="D32" s="182"/>
      <c r="E32" s="182"/>
      <c r="F32" s="182"/>
      <c r="G32" s="182"/>
    </row>
    <row r="33" spans="1:7" x14ac:dyDescent="0.25">
      <c r="A33" s="10"/>
      <c r="B33" s="182"/>
      <c r="C33" s="182"/>
      <c r="D33" s="182"/>
      <c r="E33" s="182"/>
      <c r="F33" s="182"/>
      <c r="G33" s="182"/>
    </row>
    <row r="34" spans="1:7" x14ac:dyDescent="0.25">
      <c r="A34" s="10"/>
      <c r="B34" s="182"/>
      <c r="C34" s="182"/>
      <c r="D34" s="182"/>
      <c r="E34" s="182"/>
      <c r="F34" s="182"/>
      <c r="G34" s="182"/>
    </row>
    <row r="35" spans="1:7" x14ac:dyDescent="0.25">
      <c r="A35" s="10"/>
      <c r="B35" s="182"/>
      <c r="C35" s="182"/>
      <c r="D35" s="182"/>
      <c r="E35" s="182"/>
      <c r="F35" s="182"/>
      <c r="G35" s="182"/>
    </row>
    <row r="36" spans="1:7" x14ac:dyDescent="0.25">
      <c r="A36" s="10"/>
      <c r="B36" s="182"/>
      <c r="C36" s="182"/>
      <c r="D36" s="182"/>
      <c r="E36" s="182"/>
      <c r="F36" s="182"/>
      <c r="G36" s="182"/>
    </row>
    <row r="37" spans="1:7" x14ac:dyDescent="0.25">
      <c r="A37" s="10"/>
      <c r="B37" s="182"/>
      <c r="C37" s="182"/>
      <c r="D37" s="182"/>
      <c r="E37" s="182"/>
      <c r="F37" s="182"/>
      <c r="G37" s="182"/>
    </row>
    <row r="38" spans="1:7" x14ac:dyDescent="0.25">
      <c r="A38" s="10"/>
      <c r="B38" s="182"/>
      <c r="C38" s="182"/>
      <c r="D38" s="182"/>
      <c r="E38" s="182"/>
      <c r="F38" s="182"/>
      <c r="G38" s="182"/>
    </row>
    <row r="39" spans="1:7" x14ac:dyDescent="0.25">
      <c r="A39" s="10"/>
      <c r="B39" s="182"/>
      <c r="C39" s="182"/>
      <c r="D39" s="182"/>
      <c r="E39" s="182"/>
      <c r="F39" s="182"/>
      <c r="G39" s="182"/>
    </row>
    <row r="40" spans="1:7" x14ac:dyDescent="0.25">
      <c r="A40" s="10"/>
      <c r="B40" s="182"/>
      <c r="C40" s="182"/>
      <c r="D40" s="182"/>
      <c r="E40" s="182"/>
      <c r="F40" s="182"/>
      <c r="G40" s="182"/>
    </row>
    <row r="41" spans="1:7" x14ac:dyDescent="0.25">
      <c r="A41" s="10"/>
      <c r="B41" s="182"/>
      <c r="C41" s="182"/>
      <c r="D41" s="182"/>
      <c r="E41" s="182"/>
      <c r="F41" s="182"/>
      <c r="G41" s="182"/>
    </row>
    <row r="42" spans="1:7" x14ac:dyDescent="0.25">
      <c r="A42" s="1"/>
      <c r="B42" s="148"/>
      <c r="C42" s="148"/>
      <c r="D42" s="148"/>
      <c r="E42" s="148"/>
      <c r="F42" s="148"/>
      <c r="G42" s="148"/>
    </row>
    <row r="43" spans="1:7" x14ac:dyDescent="0.25">
      <c r="A43" s="1"/>
      <c r="B43" s="148"/>
      <c r="C43" s="148"/>
      <c r="D43" s="148"/>
      <c r="E43" s="148"/>
      <c r="F43" s="148"/>
      <c r="G43" s="148"/>
    </row>
    <row r="44" spans="1:7" x14ac:dyDescent="0.25">
      <c r="A44" s="1"/>
      <c r="B44" s="148"/>
      <c r="C44" s="148"/>
      <c r="D44" s="148"/>
      <c r="E44" s="148"/>
      <c r="F44" s="148"/>
      <c r="G44" s="148"/>
    </row>
    <row r="45" spans="1:7" x14ac:dyDescent="0.25">
      <c r="A45" s="1"/>
      <c r="B45" s="148"/>
      <c r="C45" s="148"/>
      <c r="D45" s="148"/>
      <c r="E45" s="148"/>
      <c r="F45" s="148"/>
      <c r="G45" s="148"/>
    </row>
    <row r="46" spans="1:7" x14ac:dyDescent="0.25">
      <c r="A46" s="1"/>
      <c r="B46" s="148"/>
      <c r="C46" s="148"/>
      <c r="D46" s="148"/>
      <c r="E46" s="148"/>
      <c r="F46" s="148"/>
      <c r="G46" s="148"/>
    </row>
    <row r="47" spans="1:7" x14ac:dyDescent="0.25">
      <c r="A47" s="1"/>
      <c r="B47" s="148"/>
      <c r="C47" s="148"/>
      <c r="D47" s="148"/>
      <c r="E47" s="148"/>
      <c r="F47" s="148"/>
      <c r="G47" s="148"/>
    </row>
    <row r="48" spans="1:7" x14ac:dyDescent="0.25">
      <c r="A48" s="1"/>
      <c r="B48" s="148"/>
      <c r="C48" s="148"/>
      <c r="D48" s="148"/>
      <c r="E48" s="148"/>
      <c r="F48" s="148"/>
      <c r="G48" s="148"/>
    </row>
    <row r="49" spans="1:7" x14ac:dyDescent="0.25">
      <c r="A49" s="1"/>
      <c r="B49" s="148"/>
      <c r="C49" s="148"/>
      <c r="D49" s="148"/>
      <c r="E49" s="148"/>
      <c r="F49" s="148"/>
      <c r="G49" s="148"/>
    </row>
    <row r="50" spans="1:7" x14ac:dyDescent="0.25">
      <c r="A50" s="1"/>
      <c r="B50" s="148"/>
      <c r="C50" s="148"/>
      <c r="D50" s="148"/>
      <c r="E50" s="148"/>
      <c r="F50" s="148"/>
      <c r="G50" s="148"/>
    </row>
    <row r="51" spans="1:7" x14ac:dyDescent="0.25">
      <c r="B51" s="180"/>
      <c r="C51" s="180"/>
      <c r="D51" s="180"/>
      <c r="E51" s="180"/>
      <c r="F51" s="180"/>
      <c r="G51" s="180"/>
    </row>
    <row r="52" spans="1:7" x14ac:dyDescent="0.25">
      <c r="B52" s="180"/>
      <c r="C52" s="180"/>
      <c r="D52" s="180"/>
      <c r="E52" s="180"/>
      <c r="F52" s="180"/>
      <c r="G52" s="180"/>
    </row>
    <row r="53" spans="1:7" x14ac:dyDescent="0.25">
      <c r="B53" s="180"/>
      <c r="C53" s="180"/>
      <c r="D53" s="180"/>
      <c r="E53" s="180"/>
      <c r="F53" s="180"/>
      <c r="G53" s="180"/>
    </row>
    <row r="54" spans="1:7" x14ac:dyDescent="0.25">
      <c r="B54" s="180"/>
      <c r="C54" s="180"/>
      <c r="D54" s="180"/>
      <c r="E54" s="180"/>
      <c r="F54" s="180"/>
      <c r="G54" s="180"/>
    </row>
    <row r="55" spans="1:7" x14ac:dyDescent="0.25">
      <c r="B55" s="180"/>
      <c r="C55" s="180"/>
      <c r="D55" s="180"/>
      <c r="E55" s="180"/>
      <c r="F55" s="180"/>
      <c r="G55" s="180"/>
    </row>
    <row r="56" spans="1:7" x14ac:dyDescent="0.25">
      <c r="B56" s="180"/>
      <c r="C56" s="180"/>
      <c r="D56" s="180"/>
      <c r="E56" s="180"/>
      <c r="F56" s="180"/>
      <c r="G56" s="180"/>
    </row>
    <row r="57" spans="1:7" x14ac:dyDescent="0.25">
      <c r="B57" s="180"/>
      <c r="C57" s="180"/>
      <c r="D57" s="180"/>
      <c r="E57" s="180"/>
      <c r="F57" s="180"/>
      <c r="G57" s="180"/>
    </row>
    <row r="58" spans="1:7" x14ac:dyDescent="0.25">
      <c r="B58" s="180"/>
      <c r="C58" s="180"/>
      <c r="D58" s="180"/>
      <c r="E58" s="180"/>
      <c r="F58" s="180"/>
      <c r="G58" s="180"/>
    </row>
    <row r="59" spans="1:7" x14ac:dyDescent="0.25">
      <c r="B59" s="180"/>
      <c r="C59" s="180"/>
      <c r="D59" s="180"/>
      <c r="E59" s="180"/>
      <c r="F59" s="180"/>
      <c r="G59" s="180"/>
    </row>
    <row r="60" spans="1:7" x14ac:dyDescent="0.25">
      <c r="B60" s="180"/>
      <c r="C60" s="180"/>
      <c r="D60" s="180"/>
      <c r="E60" s="180"/>
      <c r="F60" s="180"/>
      <c r="G60" s="180"/>
    </row>
    <row r="61" spans="1:7" x14ac:dyDescent="0.25">
      <c r="B61" s="180"/>
      <c r="C61" s="180"/>
      <c r="D61" s="180"/>
      <c r="E61" s="180"/>
      <c r="F61" s="180"/>
      <c r="G61" s="180"/>
    </row>
    <row r="62" spans="1:7" x14ac:dyDescent="0.25">
      <c r="B62" s="180"/>
      <c r="C62" s="180"/>
      <c r="D62" s="180"/>
      <c r="E62" s="180"/>
      <c r="F62" s="180"/>
      <c r="G62" s="180"/>
    </row>
    <row r="63" spans="1:7" x14ac:dyDescent="0.25">
      <c r="B63" s="180"/>
      <c r="C63" s="180"/>
      <c r="D63" s="180"/>
      <c r="E63" s="180"/>
      <c r="F63" s="180"/>
      <c r="G63" s="180"/>
    </row>
    <row r="64" spans="1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  <row r="94" spans="2:7" x14ac:dyDescent="0.25">
      <c r="B94" s="180"/>
      <c r="C94" s="180"/>
      <c r="D94" s="180"/>
      <c r="E94" s="180"/>
      <c r="F94" s="180"/>
      <c r="G94" s="180"/>
    </row>
    <row r="95" spans="2:7" x14ac:dyDescent="0.25">
      <c r="B95" s="180"/>
      <c r="C95" s="180"/>
      <c r="D95" s="180"/>
      <c r="E95" s="180"/>
      <c r="F95" s="180"/>
      <c r="G95" s="180"/>
    </row>
    <row r="96" spans="2:7" x14ac:dyDescent="0.25">
      <c r="B96" s="180"/>
      <c r="C96" s="180"/>
      <c r="D96" s="180"/>
      <c r="E96" s="180"/>
      <c r="F96" s="180"/>
      <c r="G96" s="180"/>
    </row>
    <row r="97" spans="2:7" x14ac:dyDescent="0.25">
      <c r="B97" s="180"/>
      <c r="C97" s="180"/>
      <c r="D97" s="180"/>
      <c r="E97" s="180"/>
      <c r="F97" s="180"/>
      <c r="G97" s="180"/>
    </row>
    <row r="98" spans="2:7" x14ac:dyDescent="0.25">
      <c r="B98" s="180"/>
      <c r="C98" s="180"/>
      <c r="D98" s="180"/>
      <c r="E98" s="180"/>
      <c r="F98" s="180"/>
      <c r="G98" s="180"/>
    </row>
    <row r="99" spans="2:7" x14ac:dyDescent="0.25">
      <c r="B99" s="180"/>
      <c r="C99" s="180"/>
      <c r="D99" s="180"/>
      <c r="E99" s="180"/>
      <c r="F99" s="180"/>
      <c r="G99" s="180"/>
    </row>
    <row r="100" spans="2:7" x14ac:dyDescent="0.25">
      <c r="B100" s="180"/>
      <c r="C100" s="180"/>
      <c r="D100" s="180"/>
      <c r="E100" s="180"/>
      <c r="F100" s="180"/>
      <c r="G100" s="180"/>
    </row>
    <row r="101" spans="2:7" x14ac:dyDescent="0.25">
      <c r="B101" s="180"/>
      <c r="C101" s="180"/>
      <c r="D101" s="180"/>
      <c r="E101" s="180"/>
      <c r="F101" s="180"/>
      <c r="G101" s="180"/>
    </row>
    <row r="102" spans="2:7" x14ac:dyDescent="0.25">
      <c r="B102" s="180"/>
      <c r="C102" s="180"/>
      <c r="D102" s="180"/>
      <c r="E102" s="180"/>
      <c r="F102" s="180"/>
      <c r="G102" s="180"/>
    </row>
    <row r="103" spans="2:7" x14ac:dyDescent="0.25">
      <c r="B103" s="180"/>
      <c r="C103" s="180"/>
      <c r="D103" s="180"/>
      <c r="E103" s="180"/>
      <c r="F103" s="180"/>
      <c r="G103" s="180"/>
    </row>
    <row r="104" spans="2:7" x14ac:dyDescent="0.25">
      <c r="B104" s="180"/>
      <c r="C104" s="180"/>
      <c r="D104" s="180"/>
      <c r="E104" s="180"/>
      <c r="F104" s="180"/>
      <c r="G104" s="180"/>
    </row>
    <row r="105" spans="2:7" x14ac:dyDescent="0.25">
      <c r="B105" s="180"/>
      <c r="C105" s="180"/>
      <c r="D105" s="180"/>
      <c r="E105" s="180"/>
      <c r="F105" s="180"/>
      <c r="G105" s="180"/>
    </row>
    <row r="106" spans="2:7" x14ac:dyDescent="0.25">
      <c r="B106" s="180"/>
      <c r="C106" s="180"/>
      <c r="D106" s="180"/>
      <c r="E106" s="180"/>
      <c r="F106" s="180"/>
      <c r="G106" s="180"/>
    </row>
    <row r="107" spans="2:7" x14ac:dyDescent="0.25">
      <c r="B107" s="180"/>
      <c r="C107" s="180"/>
      <c r="D107" s="180"/>
      <c r="E107" s="180"/>
      <c r="F107" s="180"/>
      <c r="G107" s="180"/>
    </row>
    <row r="108" spans="2:7" x14ac:dyDescent="0.25">
      <c r="B108" s="180"/>
      <c r="C108" s="180"/>
      <c r="D108" s="180"/>
      <c r="E108" s="180"/>
      <c r="F108" s="180"/>
      <c r="G108" s="180"/>
    </row>
    <row r="109" spans="2:7" x14ac:dyDescent="0.25">
      <c r="B109" s="180"/>
      <c r="C109" s="180"/>
      <c r="D109" s="180"/>
      <c r="E109" s="180"/>
      <c r="F109" s="180"/>
      <c r="G109" s="180"/>
    </row>
    <row r="110" spans="2:7" x14ac:dyDescent="0.25">
      <c r="B110" s="180"/>
      <c r="C110" s="180"/>
      <c r="D110" s="180"/>
      <c r="E110" s="180"/>
      <c r="F110" s="180"/>
      <c r="G110" s="180"/>
    </row>
    <row r="111" spans="2:7" x14ac:dyDescent="0.25">
      <c r="B111" s="180"/>
      <c r="C111" s="180"/>
      <c r="D111" s="180"/>
      <c r="E111" s="180"/>
      <c r="F111" s="180"/>
      <c r="G111" s="180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3" sqref="D3"/>
    </sheetView>
  </sheetViews>
  <sheetFormatPr defaultRowHeight="15" x14ac:dyDescent="0.25"/>
  <cols>
    <col min="1" max="1" width="40.5703125" customWidth="1"/>
    <col min="2" max="4" width="12.5703125" customWidth="1"/>
    <col min="5" max="6" width="15.5703125" customWidth="1"/>
    <col min="10" max="26" width="0" hidden="1" customWidth="1"/>
  </cols>
  <sheetData>
    <row r="1" spans="1:26" x14ac:dyDescent="0.25">
      <c r="A1" s="144" t="s">
        <v>28</v>
      </c>
      <c r="B1" s="143"/>
      <c r="C1" s="143"/>
      <c r="D1" s="144" t="s">
        <v>26</v>
      </c>
      <c r="E1" s="143"/>
      <c r="F1" s="143"/>
      <c r="W1">
        <v>30.126000000000001</v>
      </c>
    </row>
    <row r="2" spans="1:26" x14ac:dyDescent="0.25">
      <c r="A2" s="144" t="s">
        <v>32</v>
      </c>
      <c r="B2" s="143"/>
      <c r="C2" s="143"/>
      <c r="D2" s="144" t="s">
        <v>24</v>
      </c>
      <c r="E2" s="143"/>
      <c r="F2" s="143"/>
    </row>
    <row r="3" spans="1:26" x14ac:dyDescent="0.25">
      <c r="A3" s="144" t="s">
        <v>31</v>
      </c>
      <c r="B3" s="143"/>
      <c r="C3" s="143"/>
      <c r="D3" s="5" t="s">
        <v>580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555</v>
      </c>
      <c r="B5" s="143"/>
      <c r="C5" s="143"/>
      <c r="D5" s="143"/>
      <c r="E5" s="143"/>
      <c r="F5" s="143"/>
    </row>
    <row r="6" spans="1:26" ht="14.45" x14ac:dyDescent="0.35">
      <c r="A6" s="143"/>
      <c r="B6" s="143"/>
      <c r="C6" s="143"/>
      <c r="D6" s="143"/>
      <c r="E6" s="143"/>
      <c r="F6" s="143"/>
    </row>
    <row r="7" spans="1:26" ht="14.45" x14ac:dyDescent="0.3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37</v>
      </c>
      <c r="E9" s="146" t="s">
        <v>66</v>
      </c>
      <c r="F9" s="146" t="s">
        <v>67</v>
      </c>
    </row>
    <row r="10" spans="1:26" x14ac:dyDescent="0.25">
      <c r="A10" s="153" t="s">
        <v>172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556</v>
      </c>
      <c r="B11" s="156">
        <f>'SO 13501'!L12</f>
        <v>0</v>
      </c>
      <c r="C11" s="156">
        <f>'SO 13501'!M12</f>
        <v>0</v>
      </c>
      <c r="D11" s="156">
        <f>'SO 13501'!I12</f>
        <v>0</v>
      </c>
      <c r="E11" s="157">
        <f>'SO 13501'!P12</f>
        <v>0</v>
      </c>
      <c r="F11" s="157">
        <f>'SO 13501'!S12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172</v>
      </c>
      <c r="B12" s="158">
        <f>'SO 13501'!L14</f>
        <v>0</v>
      </c>
      <c r="C12" s="158">
        <f>'SO 13501'!M14</f>
        <v>0</v>
      </c>
      <c r="D12" s="158">
        <f>'SO 13501'!I14</f>
        <v>0</v>
      </c>
      <c r="E12" s="159">
        <f>'SO 13501'!P14</f>
        <v>0</v>
      </c>
      <c r="F12" s="159">
        <f>'SO 13501'!S14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45" x14ac:dyDescent="0.35">
      <c r="A13" s="1"/>
      <c r="B13" s="148"/>
      <c r="C13" s="148"/>
      <c r="D13" s="148"/>
      <c r="E13" s="147"/>
      <c r="F13" s="147"/>
    </row>
    <row r="14" spans="1:26" ht="14.45" x14ac:dyDescent="0.35">
      <c r="A14" s="2" t="s">
        <v>74</v>
      </c>
      <c r="B14" s="158">
        <f>'SO 13501'!L15</f>
        <v>0</v>
      </c>
      <c r="C14" s="158">
        <f>'SO 13501'!M15</f>
        <v>0</v>
      </c>
      <c r="D14" s="158">
        <f>'SO 13501'!I15</f>
        <v>0</v>
      </c>
      <c r="E14" s="159">
        <f>'SO 13501'!P15</f>
        <v>0</v>
      </c>
      <c r="F14" s="159">
        <f>'SO 13501'!S15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4.45" x14ac:dyDescent="0.35">
      <c r="A15" s="1"/>
      <c r="B15" s="148"/>
      <c r="C15" s="148"/>
      <c r="D15" s="148"/>
      <c r="E15" s="147"/>
      <c r="F15" s="147"/>
    </row>
    <row r="16" spans="1:26" ht="14.45" x14ac:dyDescent="0.35">
      <c r="A16" s="1"/>
      <c r="B16" s="148"/>
      <c r="C16" s="148"/>
      <c r="D16" s="148"/>
      <c r="E16" s="147"/>
      <c r="F16" s="147"/>
    </row>
    <row r="17" spans="1:6" ht="14.45" x14ac:dyDescent="0.35">
      <c r="A17" s="1"/>
      <c r="B17" s="148"/>
      <c r="C17" s="148"/>
      <c r="D17" s="148"/>
      <c r="E17" s="147"/>
      <c r="F17" s="147"/>
    </row>
    <row r="18" spans="1:6" ht="14.45" x14ac:dyDescent="0.35">
      <c r="A18" s="1"/>
      <c r="B18" s="148"/>
      <c r="C18" s="148"/>
      <c r="D18" s="148"/>
      <c r="E18" s="147"/>
      <c r="F18" s="147"/>
    </row>
    <row r="19" spans="1:6" ht="14.45" x14ac:dyDescent="0.35">
      <c r="A19" s="1"/>
      <c r="B19" s="148"/>
      <c r="C19" s="148"/>
      <c r="D19" s="148"/>
      <c r="E19" s="147"/>
      <c r="F19" s="147"/>
    </row>
    <row r="20" spans="1:6" ht="14.45" x14ac:dyDescent="0.35">
      <c r="A20" s="1"/>
      <c r="B20" s="148"/>
      <c r="C20" s="148"/>
      <c r="D20" s="148"/>
      <c r="E20" s="147"/>
      <c r="F20" s="147"/>
    </row>
    <row r="21" spans="1:6" ht="14.45" x14ac:dyDescent="0.35">
      <c r="A21" s="1"/>
      <c r="B21" s="148"/>
      <c r="C21" s="148"/>
      <c r="D21" s="148"/>
      <c r="E21" s="147"/>
      <c r="F21" s="147"/>
    </row>
    <row r="22" spans="1:6" ht="14.45" x14ac:dyDescent="0.35">
      <c r="A22" s="1"/>
      <c r="B22" s="148"/>
      <c r="C22" s="148"/>
      <c r="D22" s="148"/>
      <c r="E22" s="147"/>
      <c r="F22" s="147"/>
    </row>
    <row r="23" spans="1:6" ht="14.45" x14ac:dyDescent="0.35">
      <c r="A23" s="1"/>
      <c r="B23" s="148"/>
      <c r="C23" s="148"/>
      <c r="D23" s="148"/>
      <c r="E23" s="147"/>
      <c r="F23" s="147"/>
    </row>
    <row r="24" spans="1:6" ht="14.45" x14ac:dyDescent="0.35">
      <c r="A24" s="1"/>
      <c r="B24" s="148"/>
      <c r="C24" s="148"/>
      <c r="D24" s="148"/>
      <c r="E24" s="147"/>
      <c r="F24" s="147"/>
    </row>
    <row r="25" spans="1:6" ht="14.45" x14ac:dyDescent="0.35">
      <c r="A25" s="1"/>
      <c r="B25" s="148"/>
      <c r="C25" s="148"/>
      <c r="D25" s="148"/>
      <c r="E25" s="147"/>
      <c r="F25" s="147"/>
    </row>
    <row r="26" spans="1:6" ht="14.45" x14ac:dyDescent="0.35">
      <c r="A26" s="1"/>
      <c r="B26" s="148"/>
      <c r="C26" s="148"/>
      <c r="D26" s="148"/>
      <c r="E26" s="147"/>
      <c r="F26" s="147"/>
    </row>
    <row r="27" spans="1:6" ht="14.45" x14ac:dyDescent="0.35">
      <c r="A27" s="1"/>
      <c r="B27" s="148"/>
      <c r="C27" s="148"/>
      <c r="D27" s="148"/>
      <c r="E27" s="147"/>
      <c r="F27" s="147"/>
    </row>
    <row r="28" spans="1:6" ht="14.45" x14ac:dyDescent="0.35">
      <c r="A28" s="1"/>
      <c r="B28" s="148"/>
      <c r="C28" s="148"/>
      <c r="D28" s="148"/>
      <c r="E28" s="147"/>
      <c r="F28" s="147"/>
    </row>
    <row r="29" spans="1:6" ht="14.45" x14ac:dyDescent="0.35">
      <c r="A29" s="1"/>
      <c r="B29" s="148"/>
      <c r="C29" s="148"/>
      <c r="D29" s="148"/>
      <c r="E29" s="147"/>
      <c r="F29" s="147"/>
    </row>
    <row r="30" spans="1:6" ht="14.45" x14ac:dyDescent="0.35">
      <c r="A30" s="1"/>
      <c r="B30" s="148"/>
      <c r="C30" s="148"/>
      <c r="D30" s="148"/>
      <c r="E30" s="147"/>
      <c r="F30" s="147"/>
    </row>
    <row r="31" spans="1:6" ht="14.45" x14ac:dyDescent="0.35">
      <c r="A31" s="1"/>
      <c r="B31" s="148"/>
      <c r="C31" s="148"/>
      <c r="D31" s="148"/>
      <c r="E31" s="147"/>
      <c r="F31" s="147"/>
    </row>
    <row r="32" spans="1:6" ht="14.45" x14ac:dyDescent="0.3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ySplit="8" topLeftCell="A9" activePane="bottomLeft" state="frozen"/>
      <selection pane="bottomLeft" activeCell="G11" sqref="G11"/>
    </sheetView>
  </sheetViews>
  <sheetFormatPr defaultRowHeight="15" x14ac:dyDescent="0.25"/>
  <cols>
    <col min="1" max="1" width="4.5703125" hidden="1" customWidth="1"/>
    <col min="2" max="2" width="6.5703125" customWidth="1"/>
    <col min="3" max="3" width="10.5703125" customWidth="1"/>
    <col min="4" max="4" width="44.5703125" customWidth="1"/>
    <col min="5" max="5" width="5.5703125" customWidth="1"/>
    <col min="6" max="6" width="9.5703125" customWidth="1"/>
    <col min="7" max="7" width="11.5703125" customWidth="1"/>
    <col min="8" max="8" width="9.5703125" hidden="1" customWidth="1"/>
    <col min="9" max="9" width="11.5703125" customWidth="1"/>
    <col min="10" max="15" width="0" hidden="1" customWidth="1"/>
    <col min="16" max="16" width="7.5703125" customWidth="1"/>
    <col min="17" max="18" width="0" hidden="1" customWidth="1"/>
    <col min="19" max="19" width="7.5703125" customWidth="1"/>
    <col min="20" max="26" width="0" hidden="1" customWidth="1"/>
  </cols>
  <sheetData>
    <row r="1" spans="1:26" x14ac:dyDescent="0.25">
      <c r="A1" s="3"/>
      <c r="B1" s="5" t="s">
        <v>28</v>
      </c>
      <c r="C1" s="3"/>
      <c r="D1" s="3"/>
      <c r="E1" s="5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32</v>
      </c>
      <c r="C2" s="3"/>
      <c r="D2" s="3"/>
      <c r="E2" s="5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31</v>
      </c>
      <c r="C3" s="3"/>
      <c r="D3" s="3"/>
      <c r="E3" s="5" t="s">
        <v>580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555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81</v>
      </c>
      <c r="H8" s="163" t="s">
        <v>60</v>
      </c>
      <c r="I8" s="163" t="s">
        <v>82</v>
      </c>
      <c r="J8" s="163"/>
      <c r="K8" s="163"/>
      <c r="L8" s="163"/>
      <c r="M8" s="163"/>
      <c r="N8" s="163"/>
      <c r="O8" s="163"/>
      <c r="P8" s="163" t="s">
        <v>83</v>
      </c>
      <c r="Q8" s="160"/>
      <c r="R8" s="160"/>
      <c r="S8" s="163" t="s">
        <v>84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172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556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354</v>
      </c>
      <c r="C11" s="171" t="s">
        <v>557</v>
      </c>
      <c r="D11" s="167" t="s">
        <v>558</v>
      </c>
      <c r="E11" s="167" t="s">
        <v>559</v>
      </c>
      <c r="F11" s="168">
        <v>1</v>
      </c>
      <c r="G11" s="169"/>
      <c r="H11" s="169"/>
      <c r="I11" s="169">
        <f>ROUND(F11*(G11+H11),2)</f>
        <v>0</v>
      </c>
      <c r="J11" s="167">
        <f>ROUND(F11*(N11),2)</f>
        <v>10063.219999999999</v>
      </c>
      <c r="K11" s="1">
        <f>ROUND(F11*(O11),2)</f>
        <v>0</v>
      </c>
      <c r="L11" s="1"/>
      <c r="M11" s="1">
        <f>ROUND(F11*(H11),2)</f>
        <v>0</v>
      </c>
      <c r="N11" s="1">
        <v>10063.219999999999</v>
      </c>
      <c r="O11" s="1"/>
      <c r="P11" s="166"/>
      <c r="Q11" s="172"/>
      <c r="R11" s="172"/>
      <c r="S11" s="166"/>
      <c r="Z11">
        <v>0</v>
      </c>
    </row>
    <row r="12" spans="1:26" x14ac:dyDescent="0.25">
      <c r="A12" s="155"/>
      <c r="B12" s="155"/>
      <c r="C12" s="155"/>
      <c r="D12" s="155" t="s">
        <v>556</v>
      </c>
      <c r="E12" s="155"/>
      <c r="F12" s="166"/>
      <c r="G12" s="158"/>
      <c r="H12" s="158"/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0</v>
      </c>
      <c r="S12" s="166">
        <f>ROUND((SUM(S10:S11))/1,2)</f>
        <v>0</v>
      </c>
    </row>
    <row r="13" spans="1:26" ht="14.45" x14ac:dyDescent="0.3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2" t="s">
        <v>172</v>
      </c>
      <c r="E14" s="155"/>
      <c r="F14" s="166"/>
      <c r="G14" s="158"/>
      <c r="H14" s="158"/>
      <c r="I14" s="158">
        <f>ROUND((SUM(I9:I13))/2,2)</f>
        <v>0</v>
      </c>
      <c r="J14" s="155"/>
      <c r="K14" s="155"/>
      <c r="L14" s="155">
        <f>ROUND((SUM(L9:L13))/2,2)</f>
        <v>0</v>
      </c>
      <c r="M14" s="155">
        <f>ROUND((SUM(M9:M13))/2,2)</f>
        <v>0</v>
      </c>
      <c r="N14" s="155"/>
      <c r="O14" s="155"/>
      <c r="P14" s="173">
        <f>ROUND((SUM(P9:P13))/2,2)</f>
        <v>0</v>
      </c>
      <c r="S14" s="173">
        <f>ROUND((SUM(S9:S13))/2,2)</f>
        <v>0</v>
      </c>
    </row>
    <row r="15" spans="1:26" x14ac:dyDescent="0.25">
      <c r="A15" s="174"/>
      <c r="B15" s="174" t="s">
        <v>14</v>
      </c>
      <c r="C15" s="174"/>
      <c r="D15" s="174"/>
      <c r="E15" s="174"/>
      <c r="F15" s="175" t="s">
        <v>74</v>
      </c>
      <c r="G15" s="176"/>
      <c r="H15" s="176">
        <f>ROUND((SUM(M9:M14))/3,2)</f>
        <v>0</v>
      </c>
      <c r="I15" s="176">
        <f>ROUND((SUM(I9:I14))/3,2)</f>
        <v>0</v>
      </c>
      <c r="J15" s="174"/>
      <c r="K15" s="174">
        <f>ROUND((SUM(K9:K14)),2)</f>
        <v>0</v>
      </c>
      <c r="L15" s="174">
        <f>ROUND((SUM(L9:L14))/3,2)</f>
        <v>0</v>
      </c>
      <c r="M15" s="174">
        <f>ROUND((SUM(M9:M14))/3,2)</f>
        <v>0</v>
      </c>
      <c r="N15" s="174"/>
      <c r="O15" s="174"/>
      <c r="P15" s="175">
        <f>ROUND((SUM(P9:P14))/3,2)</f>
        <v>0</v>
      </c>
      <c r="S15" s="175">
        <f>ROUND((SUM(S9:S14))/3,2)</f>
        <v>0</v>
      </c>
      <c r="Z15">
        <f>(SUM(Z9:Z14))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PLAVÁRNE 2.ETAPA - BARDEJOV (  WELLNESS ) 2.časť / SO 01 - PLAVÁREŇ - ZDRAVOTECHNIKA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25">
      <c r="A3" s="11"/>
      <c r="B3" s="40" t="s">
        <v>560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44" t="s">
        <v>24</v>
      </c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/>
      <c r="E16" s="96"/>
      <c r="F16" s="105"/>
      <c r="G16" s="59">
        <v>6</v>
      </c>
      <c r="H16" s="114" t="s">
        <v>40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35</v>
      </c>
      <c r="D17" s="77">
        <f>'Rekap 13502'!B12</f>
        <v>0</v>
      </c>
      <c r="E17" s="75">
        <f>'Rekap 13502'!C12</f>
        <v>0</v>
      </c>
      <c r="F17" s="80">
        <f>'Rekap 13502'!D12</f>
        <v>0</v>
      </c>
      <c r="G17" s="60">
        <v>7</v>
      </c>
      <c r="H17" s="115" t="s">
        <v>41</v>
      </c>
      <c r="I17" s="128"/>
      <c r="J17" s="126">
        <f>'SO 13502'!Z15</f>
        <v>0</v>
      </c>
    </row>
    <row r="18" spans="1:26" ht="18" customHeight="1" x14ac:dyDescent="0.35">
      <c r="A18" s="11"/>
      <c r="B18" s="67">
        <v>3</v>
      </c>
      <c r="C18" s="71" t="s">
        <v>36</v>
      </c>
      <c r="D18" s="78"/>
      <c r="E18" s="76"/>
      <c r="F18" s="81"/>
      <c r="G18" s="60">
        <v>8</v>
      </c>
      <c r="H18" s="115" t="s">
        <v>42</v>
      </c>
      <c r="I18" s="128"/>
      <c r="J18" s="126">
        <v>0</v>
      </c>
    </row>
    <row r="19" spans="1:26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26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50</v>
      </c>
      <c r="D22" s="86"/>
      <c r="E22" s="88" t="s">
        <v>53</v>
      </c>
      <c r="F22" s="80">
        <f>((F16*U22*0)+(F17*V22*0)+(F18*W22*0))/100</f>
        <v>0</v>
      </c>
      <c r="G22" s="59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51</v>
      </c>
      <c r="D23" s="65"/>
      <c r="E23" s="88" t="s">
        <v>54</v>
      </c>
      <c r="F23" s="81">
        <f>((F16*U23*0)+(F17*V23*0)+(F18*W23*0))/100</f>
        <v>0</v>
      </c>
      <c r="G23" s="60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52</v>
      </c>
      <c r="D24" s="65"/>
      <c r="E24" s="88" t="s">
        <v>53</v>
      </c>
      <c r="F24" s="81">
        <f>((F16*U24*0)+(F17*V24*0)+(F18*W24*0))/100</f>
        <v>0</v>
      </c>
      <c r="G24" s="60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J28-SUM('SO 13502'!K9:'SO 13502'!K14)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SUM('SO 13502'!K9:'SO 13502'!K14)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37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3" sqref="D3"/>
    </sheetView>
  </sheetViews>
  <sheetFormatPr defaultRowHeight="15" x14ac:dyDescent="0.25"/>
  <cols>
    <col min="1" max="1" width="40.5703125" customWidth="1"/>
    <col min="2" max="4" width="12.5703125" customWidth="1"/>
    <col min="5" max="6" width="15.5703125" customWidth="1"/>
    <col min="10" max="26" width="0" hidden="1" customWidth="1"/>
  </cols>
  <sheetData>
    <row r="1" spans="1:26" x14ac:dyDescent="0.25">
      <c r="A1" s="144" t="s">
        <v>28</v>
      </c>
      <c r="B1" s="143"/>
      <c r="C1" s="143"/>
      <c r="D1" s="144" t="s">
        <v>26</v>
      </c>
      <c r="E1" s="143"/>
      <c r="F1" s="143"/>
      <c r="W1">
        <v>30.126000000000001</v>
      </c>
    </row>
    <row r="2" spans="1:26" x14ac:dyDescent="0.25">
      <c r="A2" s="144" t="s">
        <v>32</v>
      </c>
      <c r="B2" s="143"/>
      <c r="C2" s="143"/>
      <c r="D2" s="144" t="s">
        <v>24</v>
      </c>
      <c r="E2" s="143"/>
      <c r="F2" s="143"/>
    </row>
    <row r="3" spans="1:26" x14ac:dyDescent="0.25">
      <c r="A3" s="144" t="s">
        <v>31</v>
      </c>
      <c r="B3" s="143"/>
      <c r="C3" s="143"/>
      <c r="D3" s="5" t="s">
        <v>580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560</v>
      </c>
      <c r="B5" s="143"/>
      <c r="C5" s="143"/>
      <c r="D5" s="143"/>
      <c r="E5" s="143"/>
      <c r="F5" s="143"/>
    </row>
    <row r="6" spans="1:26" ht="14.45" x14ac:dyDescent="0.35">
      <c r="A6" s="143"/>
      <c r="B6" s="143"/>
      <c r="C6" s="143"/>
      <c r="D6" s="143"/>
      <c r="E6" s="143"/>
      <c r="F6" s="143"/>
    </row>
    <row r="7" spans="1:26" ht="14.45" x14ac:dyDescent="0.3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37</v>
      </c>
      <c r="E9" s="146" t="s">
        <v>66</v>
      </c>
      <c r="F9" s="146" t="s">
        <v>67</v>
      </c>
    </row>
    <row r="10" spans="1:26" x14ac:dyDescent="0.25">
      <c r="A10" s="153" t="s">
        <v>172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561</v>
      </c>
      <c r="B11" s="156">
        <f>'SO 13502'!L12</f>
        <v>0</v>
      </c>
      <c r="C11" s="156">
        <f>'SO 13502'!M12</f>
        <v>0</v>
      </c>
      <c r="D11" s="156">
        <f>'SO 13502'!I12</f>
        <v>0</v>
      </c>
      <c r="E11" s="157">
        <f>'SO 13502'!P12</f>
        <v>0</v>
      </c>
      <c r="F11" s="157">
        <f>'SO 13502'!S12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172</v>
      </c>
      <c r="B12" s="158">
        <f>'SO 13502'!L14</f>
        <v>0</v>
      </c>
      <c r="C12" s="158">
        <f>'SO 13502'!M14</f>
        <v>0</v>
      </c>
      <c r="D12" s="158">
        <f>'SO 13502'!I14</f>
        <v>0</v>
      </c>
      <c r="E12" s="159">
        <f>'SO 13502'!P14</f>
        <v>0</v>
      </c>
      <c r="F12" s="159">
        <f>'SO 13502'!S14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45" x14ac:dyDescent="0.35">
      <c r="A13" s="1"/>
      <c r="B13" s="148"/>
      <c r="C13" s="148"/>
      <c r="D13" s="148"/>
      <c r="E13" s="147"/>
      <c r="F13" s="147"/>
    </row>
    <row r="14" spans="1:26" ht="14.45" x14ac:dyDescent="0.35">
      <c r="A14" s="2" t="s">
        <v>74</v>
      </c>
      <c r="B14" s="158">
        <f>'SO 13502'!L15</f>
        <v>0</v>
      </c>
      <c r="C14" s="158">
        <f>'SO 13502'!M15</f>
        <v>0</v>
      </c>
      <c r="D14" s="158">
        <f>'SO 13502'!I15</f>
        <v>0</v>
      </c>
      <c r="E14" s="159">
        <f>'SO 13502'!P15</f>
        <v>0</v>
      </c>
      <c r="F14" s="159">
        <f>'SO 13502'!S15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4.45" x14ac:dyDescent="0.35">
      <c r="A15" s="1"/>
      <c r="B15" s="148"/>
      <c r="C15" s="148"/>
      <c r="D15" s="148"/>
      <c r="E15" s="147"/>
      <c r="F15" s="147"/>
    </row>
    <row r="16" spans="1:26" ht="14.45" x14ac:dyDescent="0.35">
      <c r="A16" s="1"/>
      <c r="B16" s="148"/>
      <c r="C16" s="148"/>
      <c r="D16" s="148"/>
      <c r="E16" s="147"/>
      <c r="F16" s="147"/>
    </row>
    <row r="17" spans="1:6" ht="14.45" x14ac:dyDescent="0.35">
      <c r="A17" s="1"/>
      <c r="B17" s="148"/>
      <c r="C17" s="148"/>
      <c r="D17" s="148"/>
      <c r="E17" s="147"/>
      <c r="F17" s="147"/>
    </row>
    <row r="18" spans="1:6" ht="14.45" x14ac:dyDescent="0.35">
      <c r="A18" s="1"/>
      <c r="B18" s="148"/>
      <c r="C18" s="148"/>
      <c r="D18" s="148"/>
      <c r="E18" s="147"/>
      <c r="F18" s="147"/>
    </row>
    <row r="19" spans="1:6" ht="14.45" x14ac:dyDescent="0.35">
      <c r="A19" s="1"/>
      <c r="B19" s="148"/>
      <c r="C19" s="148"/>
      <c r="D19" s="148"/>
      <c r="E19" s="147"/>
      <c r="F19" s="147"/>
    </row>
    <row r="20" spans="1:6" ht="14.45" x14ac:dyDescent="0.35">
      <c r="A20" s="1"/>
      <c r="B20" s="148"/>
      <c r="C20" s="148"/>
      <c r="D20" s="148"/>
      <c r="E20" s="147"/>
      <c r="F20" s="147"/>
    </row>
    <row r="21" spans="1:6" ht="14.45" x14ac:dyDescent="0.35">
      <c r="A21" s="1"/>
      <c r="B21" s="148"/>
      <c r="C21" s="148"/>
      <c r="D21" s="148"/>
      <c r="E21" s="147"/>
      <c r="F21" s="147"/>
    </row>
    <row r="22" spans="1:6" ht="14.45" x14ac:dyDescent="0.35">
      <c r="A22" s="1"/>
      <c r="B22" s="148"/>
      <c r="C22" s="148"/>
      <c r="D22" s="148"/>
      <c r="E22" s="147"/>
      <c r="F22" s="147"/>
    </row>
    <row r="23" spans="1:6" ht="14.45" x14ac:dyDescent="0.35">
      <c r="A23" s="1"/>
      <c r="B23" s="148"/>
      <c r="C23" s="148"/>
      <c r="D23" s="148"/>
      <c r="E23" s="147"/>
      <c r="F23" s="147"/>
    </row>
    <row r="24" spans="1:6" ht="14.45" x14ac:dyDescent="0.35">
      <c r="A24" s="1"/>
      <c r="B24" s="148"/>
      <c r="C24" s="148"/>
      <c r="D24" s="148"/>
      <c r="E24" s="147"/>
      <c r="F24" s="147"/>
    </row>
    <row r="25" spans="1:6" ht="14.45" x14ac:dyDescent="0.35">
      <c r="A25" s="1"/>
      <c r="B25" s="148"/>
      <c r="C25" s="148"/>
      <c r="D25" s="148"/>
      <c r="E25" s="147"/>
      <c r="F25" s="147"/>
    </row>
    <row r="26" spans="1:6" ht="14.45" x14ac:dyDescent="0.35">
      <c r="A26" s="1"/>
      <c r="B26" s="148"/>
      <c r="C26" s="148"/>
      <c r="D26" s="148"/>
      <c r="E26" s="147"/>
      <c r="F26" s="147"/>
    </row>
    <row r="27" spans="1:6" ht="14.45" x14ac:dyDescent="0.35">
      <c r="A27" s="1"/>
      <c r="B27" s="148"/>
      <c r="C27" s="148"/>
      <c r="D27" s="148"/>
      <c r="E27" s="147"/>
      <c r="F27" s="147"/>
    </row>
    <row r="28" spans="1:6" ht="14.45" x14ac:dyDescent="0.35">
      <c r="A28" s="1"/>
      <c r="B28" s="148"/>
      <c r="C28" s="148"/>
      <c r="D28" s="148"/>
      <c r="E28" s="147"/>
      <c r="F28" s="147"/>
    </row>
    <row r="29" spans="1:6" ht="14.45" x14ac:dyDescent="0.35">
      <c r="A29" s="1"/>
      <c r="B29" s="148"/>
      <c r="C29" s="148"/>
      <c r="D29" s="148"/>
      <c r="E29" s="147"/>
      <c r="F29" s="147"/>
    </row>
    <row r="30" spans="1:6" ht="14.45" x14ac:dyDescent="0.35">
      <c r="A30" s="1"/>
      <c r="B30" s="148"/>
      <c r="C30" s="148"/>
      <c r="D30" s="148"/>
      <c r="E30" s="147"/>
      <c r="F30" s="147"/>
    </row>
    <row r="31" spans="1:6" ht="14.45" x14ac:dyDescent="0.35">
      <c r="A31" s="1"/>
      <c r="B31" s="148"/>
      <c r="C31" s="148"/>
      <c r="D31" s="148"/>
      <c r="E31" s="147"/>
      <c r="F31" s="147"/>
    </row>
    <row r="32" spans="1:6" ht="14.45" x14ac:dyDescent="0.3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ySplit="8" topLeftCell="A9" activePane="bottomLeft" state="frozen"/>
      <selection pane="bottomLeft" activeCell="G11" sqref="G11"/>
    </sheetView>
  </sheetViews>
  <sheetFormatPr defaultRowHeight="15" x14ac:dyDescent="0.25"/>
  <cols>
    <col min="1" max="1" width="4.5703125" hidden="1" customWidth="1"/>
    <col min="2" max="2" width="6.5703125" customWidth="1"/>
    <col min="3" max="3" width="10.5703125" customWidth="1"/>
    <col min="4" max="4" width="44.5703125" customWidth="1"/>
    <col min="5" max="5" width="5.5703125" customWidth="1"/>
    <col min="6" max="6" width="9.5703125" customWidth="1"/>
    <col min="7" max="7" width="11.5703125" customWidth="1"/>
    <col min="8" max="8" width="9.5703125" hidden="1" customWidth="1"/>
    <col min="9" max="9" width="11.5703125" customWidth="1"/>
    <col min="10" max="15" width="0" hidden="1" customWidth="1"/>
    <col min="16" max="16" width="7.5703125" customWidth="1"/>
    <col min="17" max="18" width="0" hidden="1" customWidth="1"/>
    <col min="19" max="19" width="7.5703125" customWidth="1"/>
    <col min="20" max="26" width="0" hidden="1" customWidth="1"/>
  </cols>
  <sheetData>
    <row r="1" spans="1:26" x14ac:dyDescent="0.25">
      <c r="A1" s="3"/>
      <c r="B1" s="5" t="s">
        <v>28</v>
      </c>
      <c r="C1" s="3"/>
      <c r="D1" s="3"/>
      <c r="E1" s="5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32</v>
      </c>
      <c r="C2" s="3"/>
      <c r="D2" s="3"/>
      <c r="E2" s="5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31</v>
      </c>
      <c r="C3" s="3"/>
      <c r="D3" s="3"/>
      <c r="E3" s="5" t="s">
        <v>580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560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81</v>
      </c>
      <c r="H8" s="163" t="s">
        <v>60</v>
      </c>
      <c r="I8" s="163" t="s">
        <v>82</v>
      </c>
      <c r="J8" s="163"/>
      <c r="K8" s="163"/>
      <c r="L8" s="163"/>
      <c r="M8" s="163"/>
      <c r="N8" s="163"/>
      <c r="O8" s="163"/>
      <c r="P8" s="163" t="s">
        <v>83</v>
      </c>
      <c r="Q8" s="160"/>
      <c r="R8" s="160"/>
      <c r="S8" s="163" t="s">
        <v>84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172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561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354</v>
      </c>
      <c r="C11" s="171" t="s">
        <v>557</v>
      </c>
      <c r="D11" s="167" t="s">
        <v>558</v>
      </c>
      <c r="E11" s="167" t="s">
        <v>559</v>
      </c>
      <c r="F11" s="168">
        <v>1</v>
      </c>
      <c r="G11" s="169"/>
      <c r="H11" s="169"/>
      <c r="I11" s="169">
        <f>ROUND(F11*(G11+H11),2)</f>
        <v>0</v>
      </c>
      <c r="J11" s="167">
        <f>ROUND(F11*(N11),2)</f>
        <v>13986.06</v>
      </c>
      <c r="K11" s="1">
        <f>ROUND(F11*(O11),2)</f>
        <v>0</v>
      </c>
      <c r="L11" s="1"/>
      <c r="M11" s="1">
        <f>ROUND(F11*(H11),2)</f>
        <v>0</v>
      </c>
      <c r="N11" s="1">
        <v>13986.06</v>
      </c>
      <c r="O11" s="1"/>
      <c r="P11" s="166"/>
      <c r="Q11" s="172"/>
      <c r="R11" s="172"/>
      <c r="S11" s="166"/>
      <c r="Z11">
        <v>0</v>
      </c>
    </row>
    <row r="12" spans="1:26" x14ac:dyDescent="0.25">
      <c r="A12" s="155"/>
      <c r="B12" s="155"/>
      <c r="C12" s="155"/>
      <c r="D12" s="155" t="s">
        <v>561</v>
      </c>
      <c r="E12" s="155"/>
      <c r="F12" s="166"/>
      <c r="G12" s="158"/>
      <c r="H12" s="158"/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0</v>
      </c>
      <c r="S12" s="166">
        <f>ROUND((SUM(S10:S11))/1,2)</f>
        <v>0</v>
      </c>
    </row>
    <row r="13" spans="1:26" ht="14.45" x14ac:dyDescent="0.3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2" t="s">
        <v>172</v>
      </c>
      <c r="E14" s="155"/>
      <c r="F14" s="166"/>
      <c r="G14" s="158"/>
      <c r="H14" s="158"/>
      <c r="I14" s="158">
        <f>ROUND((SUM(I9:I13))/2,2)</f>
        <v>0</v>
      </c>
      <c r="J14" s="155"/>
      <c r="K14" s="155"/>
      <c r="L14" s="155">
        <f>ROUND((SUM(L9:L13))/2,2)</f>
        <v>0</v>
      </c>
      <c r="M14" s="155">
        <f>ROUND((SUM(M9:M13))/2,2)</f>
        <v>0</v>
      </c>
      <c r="N14" s="155"/>
      <c r="O14" s="155"/>
      <c r="P14" s="173">
        <f>ROUND((SUM(P9:P13))/2,2)</f>
        <v>0</v>
      </c>
      <c r="S14" s="173">
        <f>ROUND((SUM(S9:S13))/2,2)</f>
        <v>0</v>
      </c>
    </row>
    <row r="15" spans="1:26" x14ac:dyDescent="0.25">
      <c r="A15" s="174"/>
      <c r="B15" s="174" t="s">
        <v>15</v>
      </c>
      <c r="C15" s="174"/>
      <c r="D15" s="174"/>
      <c r="E15" s="174"/>
      <c r="F15" s="175" t="s">
        <v>74</v>
      </c>
      <c r="G15" s="176"/>
      <c r="H15" s="176">
        <f>ROUND((SUM(M9:M14))/3,2)</f>
        <v>0</v>
      </c>
      <c r="I15" s="176">
        <f>ROUND((SUM(I9:I14))/3,2)</f>
        <v>0</v>
      </c>
      <c r="J15" s="174"/>
      <c r="K15" s="174">
        <f>ROUND((SUM(K9:K14)),2)</f>
        <v>0</v>
      </c>
      <c r="L15" s="174">
        <f>ROUND((SUM(L9:L14))/3,2)</f>
        <v>0</v>
      </c>
      <c r="M15" s="174">
        <f>ROUND((SUM(M9:M14))/3,2)</f>
        <v>0</v>
      </c>
      <c r="N15" s="174"/>
      <c r="O15" s="174"/>
      <c r="P15" s="175">
        <f>ROUND((SUM(P9:P14))/3,2)</f>
        <v>0</v>
      </c>
      <c r="S15" s="175">
        <f>ROUND((SUM(S9:S14))/3,2)</f>
        <v>0</v>
      </c>
      <c r="Z15">
        <f>(SUM(Z9:Z14))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PLAVÁRNE 2.ETAPA - BARDEJOV (  WELLNESS ) 2.časť / SO 01 - PLAVÁREŇ - KANALIZÁCIA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25">
      <c r="A3" s="11"/>
      <c r="B3" s="40" t="s">
        <v>562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44" t="s">
        <v>24</v>
      </c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/>
      <c r="E16" s="96"/>
      <c r="F16" s="105"/>
      <c r="G16" s="59">
        <v>6</v>
      </c>
      <c r="H16" s="114" t="s">
        <v>40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35</v>
      </c>
      <c r="D17" s="77">
        <f>'Rekap 13503'!B12</f>
        <v>0</v>
      </c>
      <c r="E17" s="75">
        <f>'Rekap 13503'!C12</f>
        <v>0</v>
      </c>
      <c r="F17" s="80">
        <f>'Rekap 13503'!D12</f>
        <v>0</v>
      </c>
      <c r="G17" s="60">
        <v>7</v>
      </c>
      <c r="H17" s="115" t="s">
        <v>41</v>
      </c>
      <c r="I17" s="128"/>
      <c r="J17" s="126">
        <f>'SO 13503'!Z15</f>
        <v>0</v>
      </c>
    </row>
    <row r="18" spans="1:26" ht="18" customHeight="1" x14ac:dyDescent="0.35">
      <c r="A18" s="11"/>
      <c r="B18" s="67">
        <v>3</v>
      </c>
      <c r="C18" s="71" t="s">
        <v>36</v>
      </c>
      <c r="D18" s="78"/>
      <c r="E18" s="76"/>
      <c r="F18" s="81"/>
      <c r="G18" s="60">
        <v>8</v>
      </c>
      <c r="H18" s="115" t="s">
        <v>42</v>
      </c>
      <c r="I18" s="128"/>
      <c r="J18" s="126">
        <v>0</v>
      </c>
    </row>
    <row r="19" spans="1:26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26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50</v>
      </c>
      <c r="D22" s="86"/>
      <c r="E22" s="88" t="s">
        <v>53</v>
      </c>
      <c r="F22" s="80">
        <f>((F16*U22*0)+(F17*V22*0)+(F18*W22*0))/100</f>
        <v>0</v>
      </c>
      <c r="G22" s="59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51</v>
      </c>
      <c r="D23" s="65"/>
      <c r="E23" s="88" t="s">
        <v>54</v>
      </c>
      <c r="F23" s="81">
        <f>((F16*U23*0)+(F17*V23*0)+(F18*W23*0))/100</f>
        <v>0</v>
      </c>
      <c r="G23" s="60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52</v>
      </c>
      <c r="D24" s="65"/>
      <c r="E24" s="88" t="s">
        <v>53</v>
      </c>
      <c r="F24" s="81">
        <f>((F16*U24*0)+(F17*V24*0)+(F18*W24*0))/100</f>
        <v>0</v>
      </c>
      <c r="G24" s="60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J28-SUM('SO 13503'!K9:'SO 13503'!K14)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SUM('SO 13503'!K9:'SO 13503'!K14)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37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3" sqref="D3"/>
    </sheetView>
  </sheetViews>
  <sheetFormatPr defaultRowHeight="15" x14ac:dyDescent="0.25"/>
  <cols>
    <col min="1" max="1" width="40.5703125" customWidth="1"/>
    <col min="2" max="4" width="12.5703125" customWidth="1"/>
    <col min="5" max="6" width="15.5703125" customWidth="1"/>
    <col min="10" max="26" width="0" hidden="1" customWidth="1"/>
  </cols>
  <sheetData>
    <row r="1" spans="1:26" x14ac:dyDescent="0.25">
      <c r="A1" s="144" t="s">
        <v>28</v>
      </c>
      <c r="B1" s="143"/>
      <c r="C1" s="143"/>
      <c r="D1" s="144" t="s">
        <v>26</v>
      </c>
      <c r="E1" s="143"/>
      <c r="F1" s="143"/>
      <c r="W1">
        <v>30.126000000000001</v>
      </c>
    </row>
    <row r="2" spans="1:26" x14ac:dyDescent="0.25">
      <c r="A2" s="144" t="s">
        <v>32</v>
      </c>
      <c r="B2" s="143"/>
      <c r="C2" s="143"/>
      <c r="D2" s="144" t="s">
        <v>24</v>
      </c>
      <c r="E2" s="143"/>
      <c r="F2" s="143"/>
    </row>
    <row r="3" spans="1:26" x14ac:dyDescent="0.25">
      <c r="A3" s="144" t="s">
        <v>31</v>
      </c>
      <c r="B3" s="143"/>
      <c r="C3" s="143"/>
      <c r="D3" s="5" t="s">
        <v>580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562</v>
      </c>
      <c r="B5" s="143"/>
      <c r="C5" s="143"/>
      <c r="D5" s="143"/>
      <c r="E5" s="143"/>
      <c r="F5" s="143"/>
    </row>
    <row r="6" spans="1:26" ht="14.45" x14ac:dyDescent="0.35">
      <c r="A6" s="143"/>
      <c r="B6" s="143"/>
      <c r="C6" s="143"/>
      <c r="D6" s="143"/>
      <c r="E6" s="143"/>
      <c r="F6" s="143"/>
    </row>
    <row r="7" spans="1:26" ht="14.45" x14ac:dyDescent="0.3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37</v>
      </c>
      <c r="E9" s="146" t="s">
        <v>66</v>
      </c>
      <c r="F9" s="146" t="s">
        <v>67</v>
      </c>
    </row>
    <row r="10" spans="1:26" x14ac:dyDescent="0.25">
      <c r="A10" s="153" t="s">
        <v>172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563</v>
      </c>
      <c r="B11" s="156">
        <f>'SO 13503'!L12</f>
        <v>0</v>
      </c>
      <c r="C11" s="156">
        <f>'SO 13503'!M12</f>
        <v>0</v>
      </c>
      <c r="D11" s="156">
        <f>'SO 13503'!I12</f>
        <v>0</v>
      </c>
      <c r="E11" s="157">
        <f>'SO 13503'!P12</f>
        <v>0</v>
      </c>
      <c r="F11" s="157">
        <f>'SO 13503'!S12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172</v>
      </c>
      <c r="B12" s="158">
        <f>'SO 13503'!L14</f>
        <v>0</v>
      </c>
      <c r="C12" s="158">
        <f>'SO 13503'!M14</f>
        <v>0</v>
      </c>
      <c r="D12" s="158">
        <f>'SO 13503'!I14</f>
        <v>0</v>
      </c>
      <c r="E12" s="159">
        <f>'SO 13503'!P14</f>
        <v>0</v>
      </c>
      <c r="F12" s="159">
        <f>'SO 13503'!S14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45" x14ac:dyDescent="0.35">
      <c r="A13" s="1"/>
      <c r="B13" s="148"/>
      <c r="C13" s="148"/>
      <c r="D13" s="148"/>
      <c r="E13" s="147"/>
      <c r="F13" s="147"/>
    </row>
    <row r="14" spans="1:26" ht="14.45" x14ac:dyDescent="0.35">
      <c r="A14" s="2" t="s">
        <v>74</v>
      </c>
      <c r="B14" s="158">
        <f>'SO 13503'!L15</f>
        <v>0</v>
      </c>
      <c r="C14" s="158">
        <f>'SO 13503'!M15</f>
        <v>0</v>
      </c>
      <c r="D14" s="158">
        <f>'SO 13503'!I15</f>
        <v>0</v>
      </c>
      <c r="E14" s="159">
        <f>'SO 13503'!P15</f>
        <v>0</v>
      </c>
      <c r="F14" s="159">
        <f>'SO 13503'!S15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4.45" x14ac:dyDescent="0.35">
      <c r="A15" s="1"/>
      <c r="B15" s="148"/>
      <c r="C15" s="148"/>
      <c r="D15" s="148"/>
      <c r="E15" s="147"/>
      <c r="F15" s="147"/>
    </row>
    <row r="16" spans="1:26" ht="14.45" x14ac:dyDescent="0.35">
      <c r="A16" s="1"/>
      <c r="B16" s="148"/>
      <c r="C16" s="148"/>
      <c r="D16" s="148"/>
      <c r="E16" s="147"/>
      <c r="F16" s="147"/>
    </row>
    <row r="17" spans="1:6" ht="14.45" x14ac:dyDescent="0.35">
      <c r="A17" s="1"/>
      <c r="B17" s="148"/>
      <c r="C17" s="148"/>
      <c r="D17" s="148"/>
      <c r="E17" s="147"/>
      <c r="F17" s="147"/>
    </row>
    <row r="18" spans="1:6" ht="14.45" x14ac:dyDescent="0.35">
      <c r="A18" s="1"/>
      <c r="B18" s="148"/>
      <c r="C18" s="148"/>
      <c r="D18" s="148"/>
      <c r="E18" s="147"/>
      <c r="F18" s="147"/>
    </row>
    <row r="19" spans="1:6" ht="14.45" x14ac:dyDescent="0.35">
      <c r="A19" s="1"/>
      <c r="B19" s="148"/>
      <c r="C19" s="148"/>
      <c r="D19" s="148"/>
      <c r="E19" s="147"/>
      <c r="F19" s="147"/>
    </row>
    <row r="20" spans="1:6" ht="14.45" x14ac:dyDescent="0.35">
      <c r="A20" s="1"/>
      <c r="B20" s="148"/>
      <c r="C20" s="148"/>
      <c r="D20" s="148"/>
      <c r="E20" s="147"/>
      <c r="F20" s="147"/>
    </row>
    <row r="21" spans="1:6" ht="14.45" x14ac:dyDescent="0.35">
      <c r="A21" s="1"/>
      <c r="B21" s="148"/>
      <c r="C21" s="148"/>
      <c r="D21" s="148"/>
      <c r="E21" s="147"/>
      <c r="F21" s="147"/>
    </row>
    <row r="22" spans="1:6" ht="14.45" x14ac:dyDescent="0.35">
      <c r="A22" s="1"/>
      <c r="B22" s="148"/>
      <c r="C22" s="148"/>
      <c r="D22" s="148"/>
      <c r="E22" s="147"/>
      <c r="F22" s="147"/>
    </row>
    <row r="23" spans="1:6" ht="14.45" x14ac:dyDescent="0.35">
      <c r="A23" s="1"/>
      <c r="B23" s="148"/>
      <c r="C23" s="148"/>
      <c r="D23" s="148"/>
      <c r="E23" s="147"/>
      <c r="F23" s="147"/>
    </row>
    <row r="24" spans="1:6" ht="14.45" x14ac:dyDescent="0.35">
      <c r="A24" s="1"/>
      <c r="B24" s="148"/>
      <c r="C24" s="148"/>
      <c r="D24" s="148"/>
      <c r="E24" s="147"/>
      <c r="F24" s="147"/>
    </row>
    <row r="25" spans="1:6" ht="14.45" x14ac:dyDescent="0.35">
      <c r="A25" s="1"/>
      <c r="B25" s="148"/>
      <c r="C25" s="148"/>
      <c r="D25" s="148"/>
      <c r="E25" s="147"/>
      <c r="F25" s="147"/>
    </row>
    <row r="26" spans="1:6" ht="14.45" x14ac:dyDescent="0.35">
      <c r="A26" s="1"/>
      <c r="B26" s="148"/>
      <c r="C26" s="148"/>
      <c r="D26" s="148"/>
      <c r="E26" s="147"/>
      <c r="F26" s="147"/>
    </row>
    <row r="27" spans="1:6" ht="14.45" x14ac:dyDescent="0.35">
      <c r="A27" s="1"/>
      <c r="B27" s="148"/>
      <c r="C27" s="148"/>
      <c r="D27" s="148"/>
      <c r="E27" s="147"/>
      <c r="F27" s="147"/>
    </row>
    <row r="28" spans="1:6" ht="14.45" x14ac:dyDescent="0.35">
      <c r="A28" s="1"/>
      <c r="B28" s="148"/>
      <c r="C28" s="148"/>
      <c r="D28" s="148"/>
      <c r="E28" s="147"/>
      <c r="F28" s="147"/>
    </row>
    <row r="29" spans="1:6" ht="14.45" x14ac:dyDescent="0.35">
      <c r="A29" s="1"/>
      <c r="B29" s="148"/>
      <c r="C29" s="148"/>
      <c r="D29" s="148"/>
      <c r="E29" s="147"/>
      <c r="F29" s="147"/>
    </row>
    <row r="30" spans="1:6" ht="14.45" x14ac:dyDescent="0.35">
      <c r="A30" s="1"/>
      <c r="B30" s="148"/>
      <c r="C30" s="148"/>
      <c r="D30" s="148"/>
      <c r="E30" s="147"/>
      <c r="F30" s="147"/>
    </row>
    <row r="31" spans="1:6" ht="14.45" x14ac:dyDescent="0.35">
      <c r="A31" s="1"/>
      <c r="B31" s="148"/>
      <c r="C31" s="148"/>
      <c r="D31" s="148"/>
      <c r="E31" s="147"/>
      <c r="F31" s="147"/>
    </row>
    <row r="32" spans="1:6" ht="14.45" x14ac:dyDescent="0.3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ySplit="8" topLeftCell="A9" activePane="bottomLeft" state="frozen"/>
      <selection pane="bottomLeft" activeCell="G11" sqref="G11"/>
    </sheetView>
  </sheetViews>
  <sheetFormatPr defaultRowHeight="15" x14ac:dyDescent="0.25"/>
  <cols>
    <col min="1" max="1" width="4.5703125" hidden="1" customWidth="1"/>
    <col min="2" max="2" width="6.5703125" customWidth="1"/>
    <col min="3" max="3" width="10.5703125" customWidth="1"/>
    <col min="4" max="4" width="44.5703125" customWidth="1"/>
    <col min="5" max="5" width="5.5703125" customWidth="1"/>
    <col min="6" max="6" width="9.5703125" customWidth="1"/>
    <col min="7" max="7" width="11.5703125" customWidth="1"/>
    <col min="8" max="8" width="9.5703125" hidden="1" customWidth="1"/>
    <col min="9" max="9" width="11.5703125" customWidth="1"/>
    <col min="10" max="15" width="0" hidden="1" customWidth="1"/>
    <col min="16" max="16" width="7.5703125" customWidth="1"/>
    <col min="17" max="18" width="0" hidden="1" customWidth="1"/>
    <col min="19" max="19" width="7.5703125" customWidth="1"/>
    <col min="20" max="26" width="0" hidden="1" customWidth="1"/>
  </cols>
  <sheetData>
    <row r="1" spans="1:26" x14ac:dyDescent="0.25">
      <c r="A1" s="3"/>
      <c r="B1" s="5" t="s">
        <v>28</v>
      </c>
      <c r="C1" s="3"/>
      <c r="D1" s="3"/>
      <c r="E1" s="5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32</v>
      </c>
      <c r="C2" s="3"/>
      <c r="D2" s="3"/>
      <c r="E2" s="5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31</v>
      </c>
      <c r="C3" s="3"/>
      <c r="D3" s="3"/>
      <c r="E3" s="5" t="s">
        <v>580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562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81</v>
      </c>
      <c r="H8" s="163" t="s">
        <v>60</v>
      </c>
      <c r="I8" s="163" t="s">
        <v>82</v>
      </c>
      <c r="J8" s="163"/>
      <c r="K8" s="163"/>
      <c r="L8" s="163"/>
      <c r="M8" s="163"/>
      <c r="N8" s="163"/>
      <c r="O8" s="163"/>
      <c r="P8" s="163" t="s">
        <v>83</v>
      </c>
      <c r="Q8" s="160"/>
      <c r="R8" s="160"/>
      <c r="S8" s="163" t="s">
        <v>84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172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563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354</v>
      </c>
      <c r="C11" s="171" t="s">
        <v>557</v>
      </c>
      <c r="D11" s="167" t="s">
        <v>564</v>
      </c>
      <c r="E11" s="167" t="s">
        <v>559</v>
      </c>
      <c r="F11" s="168">
        <v>1</v>
      </c>
      <c r="G11" s="169"/>
      <c r="H11" s="169"/>
      <c r="I11" s="169">
        <f>ROUND(F11*(G11+H11),2)</f>
        <v>0</v>
      </c>
      <c r="J11" s="167">
        <f>ROUND(F11*(N11),2)</f>
        <v>21111.7</v>
      </c>
      <c r="K11" s="1">
        <f>ROUND(F11*(O11),2)</f>
        <v>0</v>
      </c>
      <c r="L11" s="1"/>
      <c r="M11" s="1">
        <f>ROUND(F11*(H11),2)</f>
        <v>0</v>
      </c>
      <c r="N11" s="1">
        <v>21111.7</v>
      </c>
      <c r="O11" s="1"/>
      <c r="P11" s="166"/>
      <c r="Q11" s="172"/>
      <c r="R11" s="172"/>
      <c r="S11" s="166"/>
      <c r="Z11">
        <v>0</v>
      </c>
    </row>
    <row r="12" spans="1:26" x14ac:dyDescent="0.25">
      <c r="A12" s="155"/>
      <c r="B12" s="155"/>
      <c r="C12" s="155"/>
      <c r="D12" s="155" t="s">
        <v>563</v>
      </c>
      <c r="E12" s="155"/>
      <c r="F12" s="166"/>
      <c r="G12" s="158"/>
      <c r="H12" s="158"/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0</v>
      </c>
      <c r="S12" s="166">
        <f>ROUND((SUM(S10:S11))/1,2)</f>
        <v>0</v>
      </c>
    </row>
    <row r="13" spans="1:26" ht="14.45" x14ac:dyDescent="0.3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2" t="s">
        <v>172</v>
      </c>
      <c r="E14" s="155"/>
      <c r="F14" s="166"/>
      <c r="G14" s="158"/>
      <c r="H14" s="158"/>
      <c r="I14" s="158">
        <f>ROUND((SUM(I9:I13))/2,2)</f>
        <v>0</v>
      </c>
      <c r="J14" s="155"/>
      <c r="K14" s="155"/>
      <c r="L14" s="155">
        <f>ROUND((SUM(L9:L13))/2,2)</f>
        <v>0</v>
      </c>
      <c r="M14" s="155">
        <f>ROUND((SUM(M9:M13))/2,2)</f>
        <v>0</v>
      </c>
      <c r="N14" s="155"/>
      <c r="O14" s="155"/>
      <c r="P14" s="173">
        <f>ROUND((SUM(P9:P13))/2,2)</f>
        <v>0</v>
      </c>
      <c r="S14" s="173">
        <f>ROUND((SUM(S9:S13))/2,2)</f>
        <v>0</v>
      </c>
    </row>
    <row r="15" spans="1:26" x14ac:dyDescent="0.25">
      <c r="A15" s="174"/>
      <c r="B15" s="174" t="s">
        <v>16</v>
      </c>
      <c r="C15" s="174"/>
      <c r="D15" s="174"/>
      <c r="E15" s="174"/>
      <c r="F15" s="175" t="s">
        <v>74</v>
      </c>
      <c r="G15" s="176"/>
      <c r="H15" s="176">
        <f>ROUND((SUM(M9:M14))/3,2)</f>
        <v>0</v>
      </c>
      <c r="I15" s="176">
        <f>ROUND((SUM(I9:I14))/3,2)</f>
        <v>0</v>
      </c>
      <c r="J15" s="174"/>
      <c r="K15" s="174">
        <f>ROUND((SUM(K9:K14)),2)</f>
        <v>0</v>
      </c>
      <c r="L15" s="174">
        <f>ROUND((SUM(L9:L14))/3,2)</f>
        <v>0</v>
      </c>
      <c r="M15" s="174">
        <f>ROUND((SUM(M9:M14))/3,2)</f>
        <v>0</v>
      </c>
      <c r="N15" s="174"/>
      <c r="O15" s="174"/>
      <c r="P15" s="175">
        <f>ROUND((SUM(P9:P14))/3,2)</f>
        <v>0</v>
      </c>
      <c r="S15" s="175">
        <f>ROUND((SUM(S9:S14))/3,2)</f>
        <v>0</v>
      </c>
      <c r="Z15">
        <f>(SUM(Z9:Z14))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PLAVÁRNE 2.ETAPA - BARDEJOV (  WELLNESS ) 2.časť / SO 01 - PLAVÁREŇ - VYKUROVANIE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25">
      <c r="A3" s="11"/>
      <c r="B3" s="40" t="s">
        <v>565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44" t="s">
        <v>24</v>
      </c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/>
      <c r="E16" s="96"/>
      <c r="F16" s="105"/>
      <c r="G16" s="59">
        <v>6</v>
      </c>
      <c r="H16" s="114" t="s">
        <v>40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35</v>
      </c>
      <c r="D17" s="77"/>
      <c r="E17" s="75"/>
      <c r="F17" s="80"/>
      <c r="G17" s="60">
        <v>7</v>
      </c>
      <c r="H17" s="115" t="s">
        <v>41</v>
      </c>
      <c r="I17" s="128"/>
      <c r="J17" s="126">
        <f>'SO 13504'!Z15</f>
        <v>0</v>
      </c>
    </row>
    <row r="18" spans="1:26" ht="18" customHeight="1" x14ac:dyDescent="0.35">
      <c r="A18" s="11"/>
      <c r="B18" s="67">
        <v>3</v>
      </c>
      <c r="C18" s="71" t="s">
        <v>36</v>
      </c>
      <c r="D18" s="78">
        <f>'Rekap 13504'!B12</f>
        <v>0</v>
      </c>
      <c r="E18" s="76">
        <f>'Rekap 13504'!C12</f>
        <v>0</v>
      </c>
      <c r="F18" s="81">
        <f>'Rekap 13504'!D12</f>
        <v>0</v>
      </c>
      <c r="G18" s="60">
        <v>8</v>
      </c>
      <c r="H18" s="115" t="s">
        <v>42</v>
      </c>
      <c r="I18" s="128"/>
      <c r="J18" s="126">
        <v>0</v>
      </c>
    </row>
    <row r="19" spans="1:26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26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50</v>
      </c>
      <c r="D22" s="86"/>
      <c r="E22" s="88" t="s">
        <v>53</v>
      </c>
      <c r="F22" s="80">
        <f>((F16*U22*0)+(F17*V22*0)+(F18*W22*0))/100</f>
        <v>0</v>
      </c>
      <c r="G22" s="59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51</v>
      </c>
      <c r="D23" s="65"/>
      <c r="E23" s="88" t="s">
        <v>54</v>
      </c>
      <c r="F23" s="81">
        <f>((F16*U23*0)+(F17*V23*0)+(F18*W23*0))/100</f>
        <v>0</v>
      </c>
      <c r="G23" s="60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52</v>
      </c>
      <c r="D24" s="65"/>
      <c r="E24" s="88" t="s">
        <v>53</v>
      </c>
      <c r="F24" s="81">
        <f>((F16*U24*0)+(F17*V24*0)+(F18*W24*0))/100</f>
        <v>0</v>
      </c>
      <c r="G24" s="60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J28-SUM('SO 13504'!K9:'SO 13504'!K14)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SUM('SO 13504'!K9:'SO 13504'!K14)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37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3" sqref="D3"/>
    </sheetView>
  </sheetViews>
  <sheetFormatPr defaultRowHeight="15" x14ac:dyDescent="0.25"/>
  <cols>
    <col min="1" max="1" width="40.5703125" customWidth="1"/>
    <col min="2" max="4" width="12.5703125" customWidth="1"/>
    <col min="5" max="6" width="15.5703125" customWidth="1"/>
    <col min="10" max="26" width="0" hidden="1" customWidth="1"/>
  </cols>
  <sheetData>
    <row r="1" spans="1:26" x14ac:dyDescent="0.25">
      <c r="A1" s="144" t="s">
        <v>28</v>
      </c>
      <c r="B1" s="143"/>
      <c r="C1" s="143"/>
      <c r="D1" s="144" t="s">
        <v>26</v>
      </c>
      <c r="E1" s="143"/>
      <c r="F1" s="143"/>
      <c r="W1">
        <v>30.126000000000001</v>
      </c>
    </row>
    <row r="2" spans="1:26" x14ac:dyDescent="0.25">
      <c r="A2" s="144" t="s">
        <v>32</v>
      </c>
      <c r="B2" s="143"/>
      <c r="C2" s="143"/>
      <c r="D2" s="144" t="s">
        <v>24</v>
      </c>
      <c r="E2" s="143"/>
      <c r="F2" s="143"/>
    </row>
    <row r="3" spans="1:26" x14ac:dyDescent="0.25">
      <c r="A3" s="144" t="s">
        <v>31</v>
      </c>
      <c r="B3" s="143"/>
      <c r="C3" s="143"/>
      <c r="D3" s="5" t="s">
        <v>580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565</v>
      </c>
      <c r="B5" s="143"/>
      <c r="C5" s="143"/>
      <c r="D5" s="143"/>
      <c r="E5" s="143"/>
      <c r="F5" s="143"/>
    </row>
    <row r="6" spans="1:26" ht="14.45" x14ac:dyDescent="0.35">
      <c r="A6" s="143"/>
      <c r="B6" s="143"/>
      <c r="C6" s="143"/>
      <c r="D6" s="143"/>
      <c r="E6" s="143"/>
      <c r="F6" s="143"/>
    </row>
    <row r="7" spans="1:26" ht="14.45" x14ac:dyDescent="0.3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37</v>
      </c>
      <c r="E9" s="146" t="s">
        <v>66</v>
      </c>
      <c r="F9" s="146" t="s">
        <v>67</v>
      </c>
    </row>
    <row r="10" spans="1:26" x14ac:dyDescent="0.25">
      <c r="A10" s="153" t="s">
        <v>184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566</v>
      </c>
      <c r="B11" s="156">
        <f>'SO 13504'!L12</f>
        <v>0</v>
      </c>
      <c r="C11" s="156">
        <f>'SO 13504'!M12</f>
        <v>0</v>
      </c>
      <c r="D11" s="156">
        <f>'SO 13504'!I12</f>
        <v>0</v>
      </c>
      <c r="E11" s="157">
        <f>'SO 13504'!P12</f>
        <v>0</v>
      </c>
      <c r="F11" s="157">
        <f>'SO 13504'!S12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184</v>
      </c>
      <c r="B12" s="158">
        <f>'SO 13504'!L14</f>
        <v>0</v>
      </c>
      <c r="C12" s="158">
        <f>'SO 13504'!M14</f>
        <v>0</v>
      </c>
      <c r="D12" s="158">
        <f>'SO 13504'!I14</f>
        <v>0</v>
      </c>
      <c r="E12" s="159">
        <f>'SO 13504'!P14</f>
        <v>0</v>
      </c>
      <c r="F12" s="159">
        <f>'SO 13504'!S14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45" x14ac:dyDescent="0.35">
      <c r="A13" s="1"/>
      <c r="B13" s="148"/>
      <c r="C13" s="148"/>
      <c r="D13" s="148"/>
      <c r="E13" s="147"/>
      <c r="F13" s="147"/>
    </row>
    <row r="14" spans="1:26" ht="14.45" x14ac:dyDescent="0.35">
      <c r="A14" s="2" t="s">
        <v>74</v>
      </c>
      <c r="B14" s="158">
        <f>'SO 13504'!L15</f>
        <v>0</v>
      </c>
      <c r="C14" s="158">
        <f>'SO 13504'!M15</f>
        <v>0</v>
      </c>
      <c r="D14" s="158">
        <f>'SO 13504'!I15</f>
        <v>0</v>
      </c>
      <c r="E14" s="159">
        <f>'SO 13504'!P15</f>
        <v>0</v>
      </c>
      <c r="F14" s="159">
        <f>'SO 13504'!S15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4.45" x14ac:dyDescent="0.35">
      <c r="A15" s="1"/>
      <c r="B15" s="148"/>
      <c r="C15" s="148"/>
      <c r="D15" s="148"/>
      <c r="E15" s="147"/>
      <c r="F15" s="147"/>
    </row>
    <row r="16" spans="1:26" ht="14.45" x14ac:dyDescent="0.35">
      <c r="A16" s="1"/>
      <c r="B16" s="148"/>
      <c r="C16" s="148"/>
      <c r="D16" s="148"/>
      <c r="E16" s="147"/>
      <c r="F16" s="147"/>
    </row>
    <row r="17" spans="1:6" ht="14.45" x14ac:dyDescent="0.35">
      <c r="A17" s="1"/>
      <c r="B17" s="148"/>
      <c r="C17" s="148"/>
      <c r="D17" s="148"/>
      <c r="E17" s="147"/>
      <c r="F17" s="147"/>
    </row>
    <row r="18" spans="1:6" ht="14.45" x14ac:dyDescent="0.35">
      <c r="A18" s="1"/>
      <c r="B18" s="148"/>
      <c r="C18" s="148"/>
      <c r="D18" s="148"/>
      <c r="E18" s="147"/>
      <c r="F18" s="147"/>
    </row>
    <row r="19" spans="1:6" ht="14.45" x14ac:dyDescent="0.35">
      <c r="A19" s="1"/>
      <c r="B19" s="148"/>
      <c r="C19" s="148"/>
      <c r="D19" s="148"/>
      <c r="E19" s="147"/>
      <c r="F19" s="147"/>
    </row>
    <row r="20" spans="1:6" ht="14.45" x14ac:dyDescent="0.35">
      <c r="A20" s="1"/>
      <c r="B20" s="148"/>
      <c r="C20" s="148"/>
      <c r="D20" s="148"/>
      <c r="E20" s="147"/>
      <c r="F20" s="147"/>
    </row>
    <row r="21" spans="1:6" ht="14.45" x14ac:dyDescent="0.35">
      <c r="A21" s="1"/>
      <c r="B21" s="148"/>
      <c r="C21" s="148"/>
      <c r="D21" s="148"/>
      <c r="E21" s="147"/>
      <c r="F21" s="147"/>
    </row>
    <row r="22" spans="1:6" ht="14.45" x14ac:dyDescent="0.35">
      <c r="A22" s="1"/>
      <c r="B22" s="148"/>
      <c r="C22" s="148"/>
      <c r="D22" s="148"/>
      <c r="E22" s="147"/>
      <c r="F22" s="147"/>
    </row>
    <row r="23" spans="1:6" ht="14.45" x14ac:dyDescent="0.35">
      <c r="A23" s="1"/>
      <c r="B23" s="148"/>
      <c r="C23" s="148"/>
      <c r="D23" s="148"/>
      <c r="E23" s="147"/>
      <c r="F23" s="147"/>
    </row>
    <row r="24" spans="1:6" ht="14.45" x14ac:dyDescent="0.35">
      <c r="A24" s="1"/>
      <c r="B24" s="148"/>
      <c r="C24" s="148"/>
      <c r="D24" s="148"/>
      <c r="E24" s="147"/>
      <c r="F24" s="147"/>
    </row>
    <row r="25" spans="1:6" ht="14.45" x14ac:dyDescent="0.35">
      <c r="A25" s="1"/>
      <c r="B25" s="148"/>
      <c r="C25" s="148"/>
      <c r="D25" s="148"/>
      <c r="E25" s="147"/>
      <c r="F25" s="147"/>
    </row>
    <row r="26" spans="1:6" ht="14.45" x14ac:dyDescent="0.35">
      <c r="A26" s="1"/>
      <c r="B26" s="148"/>
      <c r="C26" s="148"/>
      <c r="D26" s="148"/>
      <c r="E26" s="147"/>
      <c r="F26" s="147"/>
    </row>
    <row r="27" spans="1:6" ht="14.45" x14ac:dyDescent="0.35">
      <c r="A27" s="1"/>
      <c r="B27" s="148"/>
      <c r="C27" s="148"/>
      <c r="D27" s="148"/>
      <c r="E27" s="147"/>
      <c r="F27" s="147"/>
    </row>
    <row r="28" spans="1:6" ht="14.45" x14ac:dyDescent="0.35">
      <c r="A28" s="1"/>
      <c r="B28" s="148"/>
      <c r="C28" s="148"/>
      <c r="D28" s="148"/>
      <c r="E28" s="147"/>
      <c r="F28" s="147"/>
    </row>
    <row r="29" spans="1:6" ht="14.45" x14ac:dyDescent="0.35">
      <c r="A29" s="1"/>
      <c r="B29" s="148"/>
      <c r="C29" s="148"/>
      <c r="D29" s="148"/>
      <c r="E29" s="147"/>
      <c r="F29" s="147"/>
    </row>
    <row r="30" spans="1:6" ht="14.45" x14ac:dyDescent="0.35">
      <c r="A30" s="1"/>
      <c r="B30" s="148"/>
      <c r="C30" s="148"/>
      <c r="D30" s="148"/>
      <c r="E30" s="147"/>
      <c r="F30" s="147"/>
    </row>
    <row r="31" spans="1:6" ht="14.45" x14ac:dyDescent="0.35">
      <c r="A31" s="1"/>
      <c r="B31" s="148"/>
      <c r="C31" s="148"/>
      <c r="D31" s="148"/>
      <c r="E31" s="147"/>
      <c r="F31" s="147"/>
    </row>
    <row r="32" spans="1:6" ht="14.45" x14ac:dyDescent="0.3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579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35">
      <c r="A3" s="11"/>
      <c r="B3" s="23"/>
      <c r="C3" s="20"/>
      <c r="D3" s="17"/>
      <c r="E3" s="17"/>
      <c r="F3" s="17"/>
      <c r="G3" s="46" t="s">
        <v>24</v>
      </c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>
        <f>'Kryci_list 13482'!D16+'Kryci_list 13492'!D16+'Kryci_list 13501'!D16+'Kryci_list 13502'!D16+'Kryci_list 13503'!D16+'Kryci_list 13504'!D16+'Kryci_list 13505'!D16+'Kryci_list 13506'!D16+'Kryci_list 13507'!D16</f>
        <v>0</v>
      </c>
      <c r="E16" s="96">
        <f>'Kryci_list 13482'!E16+'Kryci_list 13492'!E16+'Kryci_list 13501'!E16+'Kryci_list 13502'!E16+'Kryci_list 13503'!E16+'Kryci_list 13504'!E16+'Kryci_list 13505'!E16+'Kryci_list 13506'!E16+'Kryci_list 13507'!E16</f>
        <v>0</v>
      </c>
      <c r="F16" s="105">
        <f>'Kryci_list 13482'!F16+'Kryci_list 13492'!F16+'Kryci_list 13501'!F16+'Kryci_list 13502'!F16+'Kryci_list 13503'!F16+'Kryci_list 13504'!F16+'Kryci_list 13505'!F16+'Kryci_list 13506'!F16+'Kryci_list 13507'!F16</f>
        <v>0</v>
      </c>
      <c r="G16" s="59">
        <v>6</v>
      </c>
      <c r="H16" s="114" t="s">
        <v>40</v>
      </c>
      <c r="I16" s="128"/>
      <c r="J16" s="125">
        <f>Rekapitulácia!F16</f>
        <v>0</v>
      </c>
    </row>
    <row r="17" spans="1:10" ht="18" customHeight="1" x14ac:dyDescent="0.25">
      <c r="A17" s="11"/>
      <c r="B17" s="66">
        <v>2</v>
      </c>
      <c r="C17" s="70" t="s">
        <v>35</v>
      </c>
      <c r="D17" s="77">
        <f>'Kryci_list 13482'!D17+'Kryci_list 13492'!D17+'Kryci_list 13501'!D17+'Kryci_list 13502'!D17+'Kryci_list 13503'!D17+'Kryci_list 13504'!D17+'Kryci_list 13505'!D17+'Kryci_list 13506'!D17+'Kryci_list 13507'!D17</f>
        <v>0</v>
      </c>
      <c r="E17" s="75">
        <f>'Kryci_list 13482'!E17+'Kryci_list 13492'!E17+'Kryci_list 13501'!E17+'Kryci_list 13502'!E17+'Kryci_list 13503'!E17+'Kryci_list 13504'!E17+'Kryci_list 13505'!E17+'Kryci_list 13506'!E17+'Kryci_list 13507'!E17</f>
        <v>0</v>
      </c>
      <c r="F17" s="80">
        <f>'Kryci_list 13482'!F17+'Kryci_list 13492'!F17+'Kryci_list 13501'!F17+'Kryci_list 13502'!F17+'Kryci_list 13503'!F17+'Kryci_list 13504'!F17+'Kryci_list 13505'!F17+'Kryci_list 13506'!F17+'Kryci_list 13507'!F17</f>
        <v>0</v>
      </c>
      <c r="G17" s="60">
        <v>7</v>
      </c>
      <c r="H17" s="115" t="s">
        <v>41</v>
      </c>
      <c r="I17" s="128"/>
      <c r="J17" s="126">
        <f>Rekapitulácia!E16</f>
        <v>0</v>
      </c>
    </row>
    <row r="18" spans="1:10" ht="18" customHeight="1" x14ac:dyDescent="0.35">
      <c r="A18" s="11"/>
      <c r="B18" s="67">
        <v>3</v>
      </c>
      <c r="C18" s="71" t="s">
        <v>36</v>
      </c>
      <c r="D18" s="78">
        <f>'Kryci_list 13482'!D18+'Kryci_list 13492'!D18+'Kryci_list 13501'!D18+'Kryci_list 13502'!D18+'Kryci_list 13503'!D18+'Kryci_list 13504'!D18+'Kryci_list 13505'!D18+'Kryci_list 13506'!D18+'Kryci_list 13507'!D18</f>
        <v>0</v>
      </c>
      <c r="E18" s="76">
        <f>'Kryci_list 13482'!E18+'Kryci_list 13492'!E18+'Kryci_list 13501'!E18+'Kryci_list 13502'!E18+'Kryci_list 13503'!E18+'Kryci_list 13504'!E18+'Kryci_list 13505'!E18+'Kryci_list 13506'!E18+'Kryci_list 13507'!E18</f>
        <v>0</v>
      </c>
      <c r="F18" s="81">
        <f>'Kryci_list 13482'!F18+'Kryci_list 13492'!F18+'Kryci_list 13501'!F18+'Kryci_list 13502'!F18+'Kryci_list 13503'!F18+'Kryci_list 13504'!F18+'Kryci_list 13505'!F18+'Kryci_list 13506'!F18+'Kryci_list 13507'!F18</f>
        <v>0</v>
      </c>
      <c r="G18" s="60">
        <v>8</v>
      </c>
      <c r="H18" s="115" t="s">
        <v>42</v>
      </c>
      <c r="I18" s="128"/>
      <c r="J18" s="126">
        <f>Rekapitulácia!D16</f>
        <v>0</v>
      </c>
    </row>
    <row r="19" spans="1:10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10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10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10" ht="18" customHeight="1" x14ac:dyDescent="0.25">
      <c r="A22" s="11"/>
      <c r="B22" s="59">
        <v>11</v>
      </c>
      <c r="C22" s="62" t="s">
        <v>50</v>
      </c>
      <c r="D22" s="86"/>
      <c r="E22" s="89"/>
      <c r="F22" s="80">
        <f>'Kryci_list 13482'!F22+'Kryci_list 13492'!F22+'Kryci_list 13501'!F22+'Kryci_list 13502'!F22+'Kryci_list 13503'!F22+'Kryci_list 13504'!F22+'Kryci_list 13505'!F22+'Kryci_list 13506'!F22+'Kryci_list 13507'!F22</f>
        <v>0</v>
      </c>
      <c r="G22" s="59">
        <v>16</v>
      </c>
      <c r="H22" s="114" t="s">
        <v>56</v>
      </c>
      <c r="I22" s="128"/>
      <c r="J22" s="125">
        <f>'Kryci_list 13482'!J22+'Kryci_list 13492'!J22+'Kryci_list 13501'!J22+'Kryci_list 13502'!J22+'Kryci_list 13503'!J22+'Kryci_list 13504'!J22+'Kryci_list 13505'!J22+'Kryci_list 13506'!J22+'Kryci_list 13507'!J22</f>
        <v>0</v>
      </c>
    </row>
    <row r="23" spans="1:10" ht="18" customHeight="1" x14ac:dyDescent="0.25">
      <c r="A23" s="11"/>
      <c r="B23" s="60">
        <v>12</v>
      </c>
      <c r="C23" s="63" t="s">
        <v>51</v>
      </c>
      <c r="D23" s="65"/>
      <c r="E23" s="89"/>
      <c r="F23" s="81">
        <f>'Kryci_list 13482'!F23+'Kryci_list 13492'!F23+'Kryci_list 13501'!F23+'Kryci_list 13502'!F23+'Kryci_list 13503'!F23+'Kryci_list 13504'!F23+'Kryci_list 13505'!F23+'Kryci_list 13506'!F23+'Kryci_list 13507'!F23</f>
        <v>0</v>
      </c>
      <c r="G23" s="60">
        <v>17</v>
      </c>
      <c r="H23" s="115" t="s">
        <v>57</v>
      </c>
      <c r="I23" s="128"/>
      <c r="J23" s="126">
        <f>'Kryci_list 13482'!J23+'Kryci_list 13492'!J23+'Kryci_list 13501'!J23+'Kryci_list 13502'!J23+'Kryci_list 13503'!J23+'Kryci_list 13504'!J23+'Kryci_list 13505'!J23+'Kryci_list 13506'!J23+'Kryci_list 13507'!J23</f>
        <v>0</v>
      </c>
    </row>
    <row r="24" spans="1:10" ht="18" customHeight="1" x14ac:dyDescent="0.25">
      <c r="A24" s="11"/>
      <c r="B24" s="60">
        <v>13</v>
      </c>
      <c r="C24" s="63" t="s">
        <v>52</v>
      </c>
      <c r="D24" s="65"/>
      <c r="E24" s="89"/>
      <c r="F24" s="81">
        <f>'Kryci_list 13482'!F24+'Kryci_list 13492'!F24+'Kryci_list 13501'!F24+'Kryci_list 13502'!F24+'Kryci_list 13503'!F24+'Kryci_list 13504'!F24+'Kryci_list 13505'!F24+'Kryci_list 13506'!F24+'Kryci_list 13507'!F24</f>
        <v>0</v>
      </c>
      <c r="G24" s="60">
        <v>18</v>
      </c>
      <c r="H24" s="115" t="s">
        <v>58</v>
      </c>
      <c r="I24" s="128"/>
      <c r="J24" s="126">
        <f>'Kryci_list 13482'!J24+'Kryci_list 13492'!J24+'Kryci_list 13501'!J24+'Kryci_list 13502'!J24+'Kryci_list 13503'!J24+'Kryci_list 13504'!J24+'Kryci_list 13505'!J24+'Kryci_list 13506'!J24+'Kryci_list 13507'!J24</f>
        <v>0</v>
      </c>
    </row>
    <row r="25" spans="1:10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6"/>
    </row>
    <row r="26" spans="1:10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Rekapitulácia!B17</f>
        <v>0</v>
      </c>
      <c r="J29" s="118">
        <f>ROUND(((ROUND(I29,2)*20)/100),2)*1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Rekapitulácia!B18</f>
        <v>0</v>
      </c>
      <c r="J30" s="119">
        <f>ROUND(((ROUND(I30,2)*0)/100),2)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0">
        <v>24</v>
      </c>
      <c r="H31" s="115" t="s">
        <v>37</v>
      </c>
      <c r="I31" s="28"/>
      <c r="J31" s="191">
        <f>SUM(J28:J30)</f>
        <v>0</v>
      </c>
    </row>
    <row r="32" spans="1:10" ht="18" customHeight="1" thickBot="1" x14ac:dyDescent="0.3">
      <c r="A32" s="11"/>
      <c r="B32" s="47"/>
      <c r="C32" s="116"/>
      <c r="D32" s="123"/>
      <c r="E32" s="83"/>
      <c r="F32" s="84"/>
      <c r="G32" s="187" t="s">
        <v>48</v>
      </c>
      <c r="H32" s="188"/>
      <c r="I32" s="189"/>
      <c r="J32" s="19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5"/>
      <c r="G33" s="14"/>
      <c r="H33" s="140" t="s">
        <v>63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ySplit="8" topLeftCell="A9" activePane="bottomLeft" state="frozen"/>
      <selection pane="bottomLeft" activeCell="G11" sqref="G11"/>
    </sheetView>
  </sheetViews>
  <sheetFormatPr defaultRowHeight="15" x14ac:dyDescent="0.25"/>
  <cols>
    <col min="1" max="1" width="4.5703125" hidden="1" customWidth="1"/>
    <col min="2" max="2" width="6.5703125" customWidth="1"/>
    <col min="3" max="3" width="10.5703125" customWidth="1"/>
    <col min="4" max="4" width="44.5703125" customWidth="1"/>
    <col min="5" max="5" width="5.5703125" customWidth="1"/>
    <col min="6" max="6" width="9.5703125" customWidth="1"/>
    <col min="7" max="7" width="11.5703125" customWidth="1"/>
    <col min="8" max="8" width="9.5703125" hidden="1" customWidth="1"/>
    <col min="9" max="9" width="11.5703125" customWidth="1"/>
    <col min="10" max="15" width="0" hidden="1" customWidth="1"/>
    <col min="16" max="16" width="7.5703125" customWidth="1"/>
    <col min="17" max="18" width="0" hidden="1" customWidth="1"/>
    <col min="19" max="19" width="7.5703125" customWidth="1"/>
    <col min="20" max="26" width="0" hidden="1" customWidth="1"/>
  </cols>
  <sheetData>
    <row r="1" spans="1:26" x14ac:dyDescent="0.25">
      <c r="A1" s="3"/>
      <c r="B1" s="5" t="s">
        <v>28</v>
      </c>
      <c r="C1" s="3"/>
      <c r="D1" s="3"/>
      <c r="E1" s="5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32</v>
      </c>
      <c r="C2" s="3"/>
      <c r="D2" s="3"/>
      <c r="E2" s="5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31</v>
      </c>
      <c r="C3" s="3"/>
      <c r="D3" s="3"/>
      <c r="E3" s="5" t="s">
        <v>580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565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81</v>
      </c>
      <c r="H8" s="163" t="s">
        <v>60</v>
      </c>
      <c r="I8" s="163" t="s">
        <v>82</v>
      </c>
      <c r="J8" s="163"/>
      <c r="K8" s="163"/>
      <c r="L8" s="163"/>
      <c r="M8" s="163"/>
      <c r="N8" s="163"/>
      <c r="O8" s="163"/>
      <c r="P8" s="163" t="s">
        <v>83</v>
      </c>
      <c r="Q8" s="160"/>
      <c r="R8" s="160"/>
      <c r="S8" s="163" t="s">
        <v>84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184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566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354</v>
      </c>
      <c r="C11" s="171" t="s">
        <v>557</v>
      </c>
      <c r="D11" s="167" t="s">
        <v>567</v>
      </c>
      <c r="E11" s="167" t="s">
        <v>559</v>
      </c>
      <c r="F11" s="168">
        <v>1</v>
      </c>
      <c r="G11" s="169"/>
      <c r="H11" s="169"/>
      <c r="I11" s="169">
        <f>ROUND(F11*(G11+H11),2)</f>
        <v>0</v>
      </c>
      <c r="J11" s="167">
        <f>ROUND(F11*(N11),2)</f>
        <v>18456.68</v>
      </c>
      <c r="K11" s="1">
        <f>ROUND(F11*(O11),2)</f>
        <v>0</v>
      </c>
      <c r="L11" s="1"/>
      <c r="M11" s="1">
        <f>ROUND(F11*(H11),2)</f>
        <v>0</v>
      </c>
      <c r="N11" s="1">
        <v>18456.68</v>
      </c>
      <c r="O11" s="1"/>
      <c r="P11" s="166"/>
      <c r="Q11" s="172"/>
      <c r="R11" s="172"/>
      <c r="S11" s="166"/>
      <c r="Z11">
        <v>0</v>
      </c>
    </row>
    <row r="12" spans="1:26" x14ac:dyDescent="0.25">
      <c r="A12" s="155"/>
      <c r="B12" s="155"/>
      <c r="C12" s="155"/>
      <c r="D12" s="155" t="s">
        <v>566</v>
      </c>
      <c r="E12" s="155"/>
      <c r="F12" s="166"/>
      <c r="G12" s="158"/>
      <c r="H12" s="158"/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0</v>
      </c>
      <c r="S12" s="166">
        <f>ROUND((SUM(S10:S11))/1,2)</f>
        <v>0</v>
      </c>
    </row>
    <row r="13" spans="1:26" ht="14.45" x14ac:dyDescent="0.3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2" t="s">
        <v>184</v>
      </c>
      <c r="E14" s="155"/>
      <c r="F14" s="166"/>
      <c r="G14" s="158"/>
      <c r="H14" s="158"/>
      <c r="I14" s="158">
        <f>ROUND((SUM(I9:I13))/2,2)</f>
        <v>0</v>
      </c>
      <c r="J14" s="155"/>
      <c r="K14" s="155"/>
      <c r="L14" s="155">
        <f>ROUND((SUM(L9:L13))/2,2)</f>
        <v>0</v>
      </c>
      <c r="M14" s="155">
        <f>ROUND((SUM(M9:M13))/2,2)</f>
        <v>0</v>
      </c>
      <c r="N14" s="155"/>
      <c r="O14" s="155"/>
      <c r="P14" s="173">
        <f>ROUND((SUM(P9:P13))/2,2)</f>
        <v>0</v>
      </c>
      <c r="S14" s="173">
        <f>ROUND((SUM(S9:S13))/2,2)</f>
        <v>0</v>
      </c>
    </row>
    <row r="15" spans="1:26" x14ac:dyDescent="0.25">
      <c r="A15" s="174"/>
      <c r="B15" s="174" t="s">
        <v>17</v>
      </c>
      <c r="C15" s="174"/>
      <c r="D15" s="174"/>
      <c r="E15" s="174"/>
      <c r="F15" s="175" t="s">
        <v>74</v>
      </c>
      <c r="G15" s="176"/>
      <c r="H15" s="176">
        <f>ROUND((SUM(M9:M14))/3,2)</f>
        <v>0</v>
      </c>
      <c r="I15" s="176">
        <f>ROUND((SUM(I9:I14))/3,2)</f>
        <v>0</v>
      </c>
      <c r="J15" s="174"/>
      <c r="K15" s="174">
        <f>ROUND((SUM(K9:K14)),2)</f>
        <v>0</v>
      </c>
      <c r="L15" s="174">
        <f>ROUND((SUM(L9:L14))/3,2)</f>
        <v>0</v>
      </c>
      <c r="M15" s="174">
        <f>ROUND((SUM(M9:M14))/3,2)</f>
        <v>0</v>
      </c>
      <c r="N15" s="174"/>
      <c r="O15" s="174"/>
      <c r="P15" s="175">
        <f>ROUND((SUM(P9:P14))/3,2)</f>
        <v>0</v>
      </c>
      <c r="S15" s="175">
        <f>ROUND((SUM(S9:S14))/3,2)</f>
        <v>0</v>
      </c>
      <c r="Z15">
        <f>(SUM(Z9:Z14))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PLAVÁRNE 2.ETAPA - BARDEJOV (  WELLNESS ) 2.časť / SO 01 - PLAVÁREŇ - ELEKTROINŠTALÁCIA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25">
      <c r="A3" s="11"/>
      <c r="B3" s="40" t="s">
        <v>568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44" t="s">
        <v>24</v>
      </c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/>
      <c r="E16" s="96"/>
      <c r="F16" s="105"/>
      <c r="G16" s="59">
        <v>6</v>
      </c>
      <c r="H16" s="114" t="s">
        <v>40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35</v>
      </c>
      <c r="D17" s="77"/>
      <c r="E17" s="75"/>
      <c r="F17" s="80"/>
      <c r="G17" s="60">
        <v>7</v>
      </c>
      <c r="H17" s="115" t="s">
        <v>41</v>
      </c>
      <c r="I17" s="128"/>
      <c r="J17" s="126">
        <f>'SO 13505'!Z15</f>
        <v>0</v>
      </c>
    </row>
    <row r="18" spans="1:26" ht="18" customHeight="1" x14ac:dyDescent="0.35">
      <c r="A18" s="11"/>
      <c r="B18" s="67">
        <v>3</v>
      </c>
      <c r="C18" s="71" t="s">
        <v>36</v>
      </c>
      <c r="D18" s="78">
        <f>'Rekap 13505'!B12</f>
        <v>0</v>
      </c>
      <c r="E18" s="76">
        <f>'Rekap 13505'!C12</f>
        <v>0</v>
      </c>
      <c r="F18" s="81">
        <f>'Rekap 13505'!D12</f>
        <v>0</v>
      </c>
      <c r="G18" s="60">
        <v>8</v>
      </c>
      <c r="H18" s="115" t="s">
        <v>42</v>
      </c>
      <c r="I18" s="128"/>
      <c r="J18" s="126">
        <v>0</v>
      </c>
    </row>
    <row r="19" spans="1:26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26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50</v>
      </c>
      <c r="D22" s="86"/>
      <c r="E22" s="88" t="s">
        <v>53</v>
      </c>
      <c r="F22" s="80">
        <f>((F16*U22*0)+(F17*V22*0)+(F18*W22*0))/100</f>
        <v>0</v>
      </c>
      <c r="G22" s="59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51</v>
      </c>
      <c r="D23" s="65"/>
      <c r="E23" s="88" t="s">
        <v>54</v>
      </c>
      <c r="F23" s="81">
        <f>((F16*U23*0)+(F17*V23*0)+(F18*W23*0))/100</f>
        <v>0</v>
      </c>
      <c r="G23" s="60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52</v>
      </c>
      <c r="D24" s="65"/>
      <c r="E24" s="88" t="s">
        <v>53</v>
      </c>
      <c r="F24" s="81">
        <f>((F16*U24*0)+(F17*V24*0)+(F18*W24*0))/100</f>
        <v>0</v>
      </c>
      <c r="G24" s="60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J28-SUM('SO 13505'!K9:'SO 13505'!K14)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SUM('SO 13505'!K9:'SO 13505'!K14)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37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3" sqref="D3"/>
    </sheetView>
  </sheetViews>
  <sheetFormatPr defaultRowHeight="15" x14ac:dyDescent="0.25"/>
  <cols>
    <col min="1" max="1" width="40.5703125" customWidth="1"/>
    <col min="2" max="4" width="12.5703125" customWidth="1"/>
    <col min="5" max="6" width="15.5703125" customWidth="1"/>
    <col min="10" max="26" width="0" hidden="1" customWidth="1"/>
  </cols>
  <sheetData>
    <row r="1" spans="1:26" x14ac:dyDescent="0.25">
      <c r="A1" s="144" t="s">
        <v>28</v>
      </c>
      <c r="B1" s="143"/>
      <c r="C1" s="143"/>
      <c r="D1" s="144" t="s">
        <v>26</v>
      </c>
      <c r="E1" s="143"/>
      <c r="F1" s="143"/>
      <c r="W1">
        <v>30.126000000000001</v>
      </c>
    </row>
    <row r="2" spans="1:26" x14ac:dyDescent="0.25">
      <c r="A2" s="144" t="s">
        <v>32</v>
      </c>
      <c r="B2" s="143"/>
      <c r="C2" s="143"/>
      <c r="D2" s="144" t="s">
        <v>24</v>
      </c>
      <c r="E2" s="143"/>
      <c r="F2" s="143"/>
    </row>
    <row r="3" spans="1:26" x14ac:dyDescent="0.25">
      <c r="A3" s="144" t="s">
        <v>31</v>
      </c>
      <c r="B3" s="143"/>
      <c r="C3" s="143"/>
      <c r="D3" s="5" t="s">
        <v>580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568</v>
      </c>
      <c r="B5" s="143"/>
      <c r="C5" s="143"/>
      <c r="D5" s="143"/>
      <c r="E5" s="143"/>
      <c r="F5" s="143"/>
    </row>
    <row r="6" spans="1:26" ht="14.45" x14ac:dyDescent="0.35">
      <c r="A6" s="143"/>
      <c r="B6" s="143"/>
      <c r="C6" s="143"/>
      <c r="D6" s="143"/>
      <c r="E6" s="143"/>
      <c r="F6" s="143"/>
    </row>
    <row r="7" spans="1:26" ht="14.45" x14ac:dyDescent="0.3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37</v>
      </c>
      <c r="E9" s="146" t="s">
        <v>66</v>
      </c>
      <c r="F9" s="146" t="s">
        <v>67</v>
      </c>
    </row>
    <row r="10" spans="1:26" x14ac:dyDescent="0.25">
      <c r="A10" s="153" t="s">
        <v>184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569</v>
      </c>
      <c r="B11" s="156">
        <f>'SO 13505'!L12</f>
        <v>0</v>
      </c>
      <c r="C11" s="156">
        <f>'SO 13505'!M12</f>
        <v>0</v>
      </c>
      <c r="D11" s="156">
        <f>'SO 13505'!I12</f>
        <v>0</v>
      </c>
      <c r="E11" s="157">
        <f>'SO 13505'!P12</f>
        <v>0</v>
      </c>
      <c r="F11" s="157">
        <f>'SO 13505'!S12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184</v>
      </c>
      <c r="B12" s="158">
        <f>'SO 13505'!L14</f>
        <v>0</v>
      </c>
      <c r="C12" s="158">
        <f>'SO 13505'!M14</f>
        <v>0</v>
      </c>
      <c r="D12" s="158">
        <f>'SO 13505'!I14</f>
        <v>0</v>
      </c>
      <c r="E12" s="159">
        <f>'SO 13505'!P14</f>
        <v>0</v>
      </c>
      <c r="F12" s="159">
        <f>'SO 13505'!S14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45" x14ac:dyDescent="0.35">
      <c r="A13" s="1"/>
      <c r="B13" s="148"/>
      <c r="C13" s="148"/>
      <c r="D13" s="148"/>
      <c r="E13" s="147"/>
      <c r="F13" s="147"/>
    </row>
    <row r="14" spans="1:26" ht="14.45" x14ac:dyDescent="0.35">
      <c r="A14" s="2" t="s">
        <v>74</v>
      </c>
      <c r="B14" s="158">
        <f>'SO 13505'!L15</f>
        <v>0</v>
      </c>
      <c r="C14" s="158">
        <f>'SO 13505'!M15</f>
        <v>0</v>
      </c>
      <c r="D14" s="158">
        <f>'SO 13505'!I15</f>
        <v>0</v>
      </c>
      <c r="E14" s="159">
        <f>'SO 13505'!P15</f>
        <v>0</v>
      </c>
      <c r="F14" s="159">
        <f>'SO 13505'!S15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4.45" x14ac:dyDescent="0.35">
      <c r="A15" s="1"/>
      <c r="B15" s="148"/>
      <c r="C15" s="148"/>
      <c r="D15" s="148"/>
      <c r="E15" s="147"/>
      <c r="F15" s="147"/>
    </row>
    <row r="16" spans="1:26" ht="14.45" x14ac:dyDescent="0.35">
      <c r="A16" s="1"/>
      <c r="B16" s="148"/>
      <c r="C16" s="148"/>
      <c r="D16" s="148"/>
      <c r="E16" s="147"/>
      <c r="F16" s="147"/>
    </row>
    <row r="17" spans="1:6" ht="14.45" x14ac:dyDescent="0.35">
      <c r="A17" s="1"/>
      <c r="B17" s="148"/>
      <c r="C17" s="148"/>
      <c r="D17" s="148"/>
      <c r="E17" s="147"/>
      <c r="F17" s="147"/>
    </row>
    <row r="18" spans="1:6" ht="14.45" x14ac:dyDescent="0.35">
      <c r="A18" s="1"/>
      <c r="B18" s="148"/>
      <c r="C18" s="148"/>
      <c r="D18" s="148"/>
      <c r="E18" s="147"/>
      <c r="F18" s="147"/>
    </row>
    <row r="19" spans="1:6" ht="14.45" x14ac:dyDescent="0.35">
      <c r="A19" s="1"/>
      <c r="B19" s="148"/>
      <c r="C19" s="148"/>
      <c r="D19" s="148"/>
      <c r="E19" s="147"/>
      <c r="F19" s="147"/>
    </row>
    <row r="20" spans="1:6" ht="14.45" x14ac:dyDescent="0.35">
      <c r="A20" s="1"/>
      <c r="B20" s="148"/>
      <c r="C20" s="148"/>
      <c r="D20" s="148"/>
      <c r="E20" s="147"/>
      <c r="F20" s="147"/>
    </row>
    <row r="21" spans="1:6" ht="14.45" x14ac:dyDescent="0.35">
      <c r="A21" s="1"/>
      <c r="B21" s="148"/>
      <c r="C21" s="148"/>
      <c r="D21" s="148"/>
      <c r="E21" s="147"/>
      <c r="F21" s="147"/>
    </row>
    <row r="22" spans="1:6" ht="14.45" x14ac:dyDescent="0.35">
      <c r="A22" s="1"/>
      <c r="B22" s="148"/>
      <c r="C22" s="148"/>
      <c r="D22" s="148"/>
      <c r="E22" s="147"/>
      <c r="F22" s="147"/>
    </row>
    <row r="23" spans="1:6" ht="14.45" x14ac:dyDescent="0.35">
      <c r="A23" s="1"/>
      <c r="B23" s="148"/>
      <c r="C23" s="148"/>
      <c r="D23" s="148"/>
      <c r="E23" s="147"/>
      <c r="F23" s="147"/>
    </row>
    <row r="24" spans="1:6" ht="14.45" x14ac:dyDescent="0.35">
      <c r="A24" s="1"/>
      <c r="B24" s="148"/>
      <c r="C24" s="148"/>
      <c r="D24" s="148"/>
      <c r="E24" s="147"/>
      <c r="F24" s="147"/>
    </row>
    <row r="25" spans="1:6" ht="14.45" x14ac:dyDescent="0.35">
      <c r="A25" s="1"/>
      <c r="B25" s="148"/>
      <c r="C25" s="148"/>
      <c r="D25" s="148"/>
      <c r="E25" s="147"/>
      <c r="F25" s="147"/>
    </row>
    <row r="26" spans="1:6" ht="14.45" x14ac:dyDescent="0.35">
      <c r="A26" s="1"/>
      <c r="B26" s="148"/>
      <c r="C26" s="148"/>
      <c r="D26" s="148"/>
      <c r="E26" s="147"/>
      <c r="F26" s="147"/>
    </row>
    <row r="27" spans="1:6" ht="14.45" x14ac:dyDescent="0.35">
      <c r="A27" s="1"/>
      <c r="B27" s="148"/>
      <c r="C27" s="148"/>
      <c r="D27" s="148"/>
      <c r="E27" s="147"/>
      <c r="F27" s="147"/>
    </row>
    <row r="28" spans="1:6" ht="14.45" x14ac:dyDescent="0.35">
      <c r="A28" s="1"/>
      <c r="B28" s="148"/>
      <c r="C28" s="148"/>
      <c r="D28" s="148"/>
      <c r="E28" s="147"/>
      <c r="F28" s="147"/>
    </row>
    <row r="29" spans="1:6" ht="14.45" x14ac:dyDescent="0.35">
      <c r="A29" s="1"/>
      <c r="B29" s="148"/>
      <c r="C29" s="148"/>
      <c r="D29" s="148"/>
      <c r="E29" s="147"/>
      <c r="F29" s="147"/>
    </row>
    <row r="30" spans="1:6" ht="14.45" x14ac:dyDescent="0.35">
      <c r="A30" s="1"/>
      <c r="B30" s="148"/>
      <c r="C30" s="148"/>
      <c r="D30" s="148"/>
      <c r="E30" s="147"/>
      <c r="F30" s="147"/>
    </row>
    <row r="31" spans="1:6" ht="14.45" x14ac:dyDescent="0.35">
      <c r="A31" s="1"/>
      <c r="B31" s="148"/>
      <c r="C31" s="148"/>
      <c r="D31" s="148"/>
      <c r="E31" s="147"/>
      <c r="F31" s="147"/>
    </row>
    <row r="32" spans="1:6" ht="14.45" x14ac:dyDescent="0.3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ySplit="8" topLeftCell="A9" activePane="bottomLeft" state="frozen"/>
      <selection pane="bottomLeft" activeCell="G11" sqref="G11"/>
    </sheetView>
  </sheetViews>
  <sheetFormatPr defaultRowHeight="15" x14ac:dyDescent="0.25"/>
  <cols>
    <col min="1" max="1" width="4.5703125" hidden="1" customWidth="1"/>
    <col min="2" max="2" width="6.5703125" customWidth="1"/>
    <col min="3" max="3" width="10.5703125" customWidth="1"/>
    <col min="4" max="4" width="44.5703125" customWidth="1"/>
    <col min="5" max="5" width="5.5703125" customWidth="1"/>
    <col min="6" max="6" width="9.5703125" customWidth="1"/>
    <col min="7" max="7" width="11.5703125" customWidth="1"/>
    <col min="8" max="8" width="9.5703125" hidden="1" customWidth="1"/>
    <col min="9" max="9" width="11.5703125" customWidth="1"/>
    <col min="10" max="15" width="0" hidden="1" customWidth="1"/>
    <col min="16" max="16" width="7.5703125" customWidth="1"/>
    <col min="17" max="18" width="0" hidden="1" customWidth="1"/>
    <col min="19" max="19" width="7.5703125" customWidth="1"/>
    <col min="20" max="26" width="0" hidden="1" customWidth="1"/>
  </cols>
  <sheetData>
    <row r="1" spans="1:26" x14ac:dyDescent="0.25">
      <c r="A1" s="3"/>
      <c r="B1" s="5" t="s">
        <v>28</v>
      </c>
      <c r="C1" s="3"/>
      <c r="D1" s="3"/>
      <c r="E1" s="5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32</v>
      </c>
      <c r="C2" s="3"/>
      <c r="D2" s="3"/>
      <c r="E2" s="5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31</v>
      </c>
      <c r="C3" s="3"/>
      <c r="D3" s="3"/>
      <c r="E3" s="5" t="s">
        <v>580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568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81</v>
      </c>
      <c r="H8" s="163" t="s">
        <v>60</v>
      </c>
      <c r="I8" s="163" t="s">
        <v>82</v>
      </c>
      <c r="J8" s="163"/>
      <c r="K8" s="163"/>
      <c r="L8" s="163"/>
      <c r="M8" s="163"/>
      <c r="N8" s="163"/>
      <c r="O8" s="163"/>
      <c r="P8" s="163" t="s">
        <v>83</v>
      </c>
      <c r="Q8" s="160"/>
      <c r="R8" s="160"/>
      <c r="S8" s="163" t="s">
        <v>84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184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569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354</v>
      </c>
      <c r="C11" s="171" t="s">
        <v>557</v>
      </c>
      <c r="D11" s="167" t="s">
        <v>570</v>
      </c>
      <c r="E11" s="167" t="s">
        <v>559</v>
      </c>
      <c r="F11" s="168">
        <v>1</v>
      </c>
      <c r="G11" s="169"/>
      <c r="H11" s="169"/>
      <c r="I11" s="169">
        <f>ROUND(F11*(G11+H11),2)</f>
        <v>0</v>
      </c>
      <c r="J11" s="167">
        <f>ROUND(F11*(N11),2)</f>
        <v>40999.64</v>
      </c>
      <c r="K11" s="1">
        <f>ROUND(F11*(O11),2)</f>
        <v>0</v>
      </c>
      <c r="L11" s="1"/>
      <c r="M11" s="1">
        <f>ROUND(F11*(H11),2)</f>
        <v>0</v>
      </c>
      <c r="N11" s="1">
        <v>40999.64</v>
      </c>
      <c r="O11" s="1"/>
      <c r="P11" s="166"/>
      <c r="Q11" s="172"/>
      <c r="R11" s="172"/>
      <c r="S11" s="166"/>
      <c r="Z11">
        <v>0</v>
      </c>
    </row>
    <row r="12" spans="1:26" x14ac:dyDescent="0.25">
      <c r="A12" s="155"/>
      <c r="B12" s="155"/>
      <c r="C12" s="155"/>
      <c r="D12" s="155" t="s">
        <v>569</v>
      </c>
      <c r="E12" s="155"/>
      <c r="F12" s="166"/>
      <c r="G12" s="158"/>
      <c r="H12" s="158"/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0</v>
      </c>
      <c r="S12" s="166">
        <f>ROUND((SUM(S10:S11))/1,2)</f>
        <v>0</v>
      </c>
    </row>
    <row r="13" spans="1:26" ht="14.45" x14ac:dyDescent="0.3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2" t="s">
        <v>184</v>
      </c>
      <c r="E14" s="155"/>
      <c r="F14" s="166"/>
      <c r="G14" s="158"/>
      <c r="H14" s="158"/>
      <c r="I14" s="158">
        <f>ROUND((SUM(I9:I13))/2,2)</f>
        <v>0</v>
      </c>
      <c r="J14" s="155"/>
      <c r="K14" s="155"/>
      <c r="L14" s="155">
        <f>ROUND((SUM(L9:L13))/2,2)</f>
        <v>0</v>
      </c>
      <c r="M14" s="155">
        <f>ROUND((SUM(M9:M13))/2,2)</f>
        <v>0</v>
      </c>
      <c r="N14" s="155"/>
      <c r="O14" s="155"/>
      <c r="P14" s="173">
        <f>ROUND((SUM(P9:P13))/2,2)</f>
        <v>0</v>
      </c>
      <c r="S14" s="173">
        <f>ROUND((SUM(S9:S13))/2,2)</f>
        <v>0</v>
      </c>
    </row>
    <row r="15" spans="1:26" x14ac:dyDescent="0.25">
      <c r="A15" s="174"/>
      <c r="B15" s="174" t="s">
        <v>18</v>
      </c>
      <c r="C15" s="174"/>
      <c r="D15" s="174"/>
      <c r="E15" s="174"/>
      <c r="F15" s="175" t="s">
        <v>74</v>
      </c>
      <c r="G15" s="176"/>
      <c r="H15" s="176">
        <f>ROUND((SUM(M9:M14))/3,2)</f>
        <v>0</v>
      </c>
      <c r="I15" s="176">
        <f>ROUND((SUM(I9:I14))/3,2)</f>
        <v>0</v>
      </c>
      <c r="J15" s="174"/>
      <c r="K15" s="174">
        <f>ROUND((SUM(K9:K14)),2)</f>
        <v>0</v>
      </c>
      <c r="L15" s="174">
        <f>ROUND((SUM(L9:L14))/3,2)</f>
        <v>0</v>
      </c>
      <c r="M15" s="174">
        <f>ROUND((SUM(M9:M14))/3,2)</f>
        <v>0</v>
      </c>
      <c r="N15" s="174"/>
      <c r="O15" s="174"/>
      <c r="P15" s="175">
        <f>ROUND((SUM(P9:P14))/3,2)</f>
        <v>0</v>
      </c>
      <c r="S15" s="175">
        <f>ROUND((SUM(S9:S14))/3,2)</f>
        <v>0</v>
      </c>
      <c r="Z15">
        <f>(SUM(Z9:Z14))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PLAVÁRNE 2.ETAPA - BARDEJOV (  WELLNESS ) 2.časť / SO 01 - PLAVÁREŇ - VZDUCHOTECHNIKA</oddHeader>
    <oddFooter>&amp;RStrana &amp;P z &amp;N    &amp;L&amp;7Spracované systémom Systematic®pyramida.wsn, tel.: 051 77 10 585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25">
      <c r="A3" s="11"/>
      <c r="B3" s="40" t="s">
        <v>571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44" t="s">
        <v>24</v>
      </c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/>
      <c r="E16" s="96"/>
      <c r="F16" s="105"/>
      <c r="G16" s="59">
        <v>6</v>
      </c>
      <c r="H16" s="114" t="s">
        <v>40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35</v>
      </c>
      <c r="D17" s="77"/>
      <c r="E17" s="75"/>
      <c r="F17" s="80"/>
      <c r="G17" s="60">
        <v>7</v>
      </c>
      <c r="H17" s="115" t="s">
        <v>41</v>
      </c>
      <c r="I17" s="128"/>
      <c r="J17" s="126">
        <f>'SO 13506'!Z15</f>
        <v>0</v>
      </c>
    </row>
    <row r="18" spans="1:26" ht="18" customHeight="1" x14ac:dyDescent="0.35">
      <c r="A18" s="11"/>
      <c r="B18" s="67">
        <v>3</v>
      </c>
      <c r="C18" s="71" t="s">
        <v>36</v>
      </c>
      <c r="D18" s="78">
        <f>'Rekap 13506'!B12</f>
        <v>0</v>
      </c>
      <c r="E18" s="76">
        <f>'Rekap 13506'!C12</f>
        <v>0</v>
      </c>
      <c r="F18" s="81">
        <f>'Rekap 13506'!D12</f>
        <v>0</v>
      </c>
      <c r="G18" s="60">
        <v>8</v>
      </c>
      <c r="H18" s="115" t="s">
        <v>42</v>
      </c>
      <c r="I18" s="128"/>
      <c r="J18" s="126">
        <v>0</v>
      </c>
    </row>
    <row r="19" spans="1:26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26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50</v>
      </c>
      <c r="D22" s="86"/>
      <c r="E22" s="88" t="s">
        <v>53</v>
      </c>
      <c r="F22" s="80">
        <f>((F16*U22*0)+(F17*V22*0)+(F18*W22*0))/100</f>
        <v>0</v>
      </c>
      <c r="G22" s="59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51</v>
      </c>
      <c r="D23" s="65"/>
      <c r="E23" s="88" t="s">
        <v>54</v>
      </c>
      <c r="F23" s="81">
        <f>((F16*U23*0)+(F17*V23*0)+(F18*W23*0))/100</f>
        <v>0</v>
      </c>
      <c r="G23" s="60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52</v>
      </c>
      <c r="D24" s="65"/>
      <c r="E24" s="88" t="s">
        <v>53</v>
      </c>
      <c r="F24" s="81">
        <f>((F16*U24*0)+(F17*V24*0)+(F18*W24*0))/100</f>
        <v>0</v>
      </c>
      <c r="G24" s="60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J28-SUM('SO 13506'!K9:'SO 13506'!K14)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SUM('SO 13506'!K9:'SO 13506'!K14)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37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3" sqref="D3"/>
    </sheetView>
  </sheetViews>
  <sheetFormatPr defaultRowHeight="15" x14ac:dyDescent="0.25"/>
  <cols>
    <col min="1" max="1" width="40.5703125" customWidth="1"/>
    <col min="2" max="4" width="12.5703125" customWidth="1"/>
    <col min="5" max="6" width="15.5703125" customWidth="1"/>
    <col min="10" max="26" width="0" hidden="1" customWidth="1"/>
  </cols>
  <sheetData>
    <row r="1" spans="1:26" x14ac:dyDescent="0.25">
      <c r="A1" s="144" t="s">
        <v>28</v>
      </c>
      <c r="B1" s="143"/>
      <c r="C1" s="143"/>
      <c r="D1" s="144" t="s">
        <v>26</v>
      </c>
      <c r="E1" s="143"/>
      <c r="F1" s="143"/>
      <c r="W1">
        <v>30.126000000000001</v>
      </c>
    </row>
    <row r="2" spans="1:26" x14ac:dyDescent="0.25">
      <c r="A2" s="144" t="s">
        <v>32</v>
      </c>
      <c r="B2" s="143"/>
      <c r="C2" s="143"/>
      <c r="D2" s="144" t="s">
        <v>24</v>
      </c>
      <c r="E2" s="143"/>
      <c r="F2" s="143"/>
    </row>
    <row r="3" spans="1:26" x14ac:dyDescent="0.25">
      <c r="A3" s="144" t="s">
        <v>31</v>
      </c>
      <c r="B3" s="143"/>
      <c r="C3" s="143"/>
      <c r="D3" s="5" t="s">
        <v>580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571</v>
      </c>
      <c r="B5" s="143"/>
      <c r="C5" s="143"/>
      <c r="D5" s="143"/>
      <c r="E5" s="143"/>
      <c r="F5" s="143"/>
    </row>
    <row r="6" spans="1:26" ht="14.45" x14ac:dyDescent="0.35">
      <c r="A6" s="143"/>
      <c r="B6" s="143"/>
      <c r="C6" s="143"/>
      <c r="D6" s="143"/>
      <c r="E6" s="143"/>
      <c r="F6" s="143"/>
    </row>
    <row r="7" spans="1:26" ht="14.45" x14ac:dyDescent="0.3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37</v>
      </c>
      <c r="E9" s="146" t="s">
        <v>66</v>
      </c>
      <c r="F9" s="146" t="s">
        <v>67</v>
      </c>
    </row>
    <row r="10" spans="1:26" x14ac:dyDescent="0.25">
      <c r="A10" s="153" t="s">
        <v>184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572</v>
      </c>
      <c r="B11" s="156">
        <f>'SO 13506'!L12</f>
        <v>0</v>
      </c>
      <c r="C11" s="156">
        <f>'SO 13506'!M12</f>
        <v>0</v>
      </c>
      <c r="D11" s="156">
        <f>'SO 13506'!I12</f>
        <v>0</v>
      </c>
      <c r="E11" s="157">
        <f>'SO 13506'!P12</f>
        <v>0</v>
      </c>
      <c r="F11" s="157">
        <f>'SO 13506'!S12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184</v>
      </c>
      <c r="B12" s="158">
        <f>'SO 13506'!L14</f>
        <v>0</v>
      </c>
      <c r="C12" s="158">
        <f>'SO 13506'!M14</f>
        <v>0</v>
      </c>
      <c r="D12" s="158">
        <f>'SO 13506'!I14</f>
        <v>0</v>
      </c>
      <c r="E12" s="159">
        <f>'SO 13506'!P14</f>
        <v>0</v>
      </c>
      <c r="F12" s="159">
        <f>'SO 13506'!S14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45" x14ac:dyDescent="0.35">
      <c r="A13" s="1"/>
      <c r="B13" s="148"/>
      <c r="C13" s="148"/>
      <c r="D13" s="148"/>
      <c r="E13" s="147"/>
      <c r="F13" s="147"/>
    </row>
    <row r="14" spans="1:26" ht="14.45" x14ac:dyDescent="0.35">
      <c r="A14" s="2" t="s">
        <v>74</v>
      </c>
      <c r="B14" s="158">
        <f>'SO 13506'!L15</f>
        <v>0</v>
      </c>
      <c r="C14" s="158">
        <f>'SO 13506'!M15</f>
        <v>0</v>
      </c>
      <c r="D14" s="158">
        <f>'SO 13506'!I15</f>
        <v>0</v>
      </c>
      <c r="E14" s="159">
        <f>'SO 13506'!P15</f>
        <v>0</v>
      </c>
      <c r="F14" s="159">
        <f>'SO 13506'!S15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4.45" x14ac:dyDescent="0.35">
      <c r="A15" s="1"/>
      <c r="B15" s="148"/>
      <c r="C15" s="148"/>
      <c r="D15" s="148"/>
      <c r="E15" s="147"/>
      <c r="F15" s="147"/>
    </row>
    <row r="16" spans="1:26" ht="14.45" x14ac:dyDescent="0.35">
      <c r="A16" s="1"/>
      <c r="B16" s="148"/>
      <c r="C16" s="148"/>
      <c r="D16" s="148"/>
      <c r="E16" s="147"/>
      <c r="F16" s="147"/>
    </row>
    <row r="17" spans="1:6" ht="14.45" x14ac:dyDescent="0.35">
      <c r="A17" s="1"/>
      <c r="B17" s="148"/>
      <c r="C17" s="148"/>
      <c r="D17" s="148"/>
      <c r="E17" s="147"/>
      <c r="F17" s="147"/>
    </row>
    <row r="18" spans="1:6" ht="14.45" x14ac:dyDescent="0.35">
      <c r="A18" s="1"/>
      <c r="B18" s="148"/>
      <c r="C18" s="148"/>
      <c r="D18" s="148"/>
      <c r="E18" s="147"/>
      <c r="F18" s="147"/>
    </row>
    <row r="19" spans="1:6" ht="14.45" x14ac:dyDescent="0.35">
      <c r="A19" s="1"/>
      <c r="B19" s="148"/>
      <c r="C19" s="148"/>
      <c r="D19" s="148"/>
      <c r="E19" s="147"/>
      <c r="F19" s="147"/>
    </row>
    <row r="20" spans="1:6" ht="14.45" x14ac:dyDescent="0.35">
      <c r="A20" s="1"/>
      <c r="B20" s="148"/>
      <c r="C20" s="148"/>
      <c r="D20" s="148"/>
      <c r="E20" s="147"/>
      <c r="F20" s="147"/>
    </row>
    <row r="21" spans="1:6" ht="14.45" x14ac:dyDescent="0.35">
      <c r="A21" s="1"/>
      <c r="B21" s="148"/>
      <c r="C21" s="148"/>
      <c r="D21" s="148"/>
      <c r="E21" s="147"/>
      <c r="F21" s="147"/>
    </row>
    <row r="22" spans="1:6" ht="14.45" x14ac:dyDescent="0.35">
      <c r="A22" s="1"/>
      <c r="B22" s="148"/>
      <c r="C22" s="148"/>
      <c r="D22" s="148"/>
      <c r="E22" s="147"/>
      <c r="F22" s="147"/>
    </row>
    <row r="23" spans="1:6" ht="14.45" x14ac:dyDescent="0.35">
      <c r="A23" s="1"/>
      <c r="B23" s="148"/>
      <c r="C23" s="148"/>
      <c r="D23" s="148"/>
      <c r="E23" s="147"/>
      <c r="F23" s="147"/>
    </row>
    <row r="24" spans="1:6" ht="14.45" x14ac:dyDescent="0.35">
      <c r="A24" s="1"/>
      <c r="B24" s="148"/>
      <c r="C24" s="148"/>
      <c r="D24" s="148"/>
      <c r="E24" s="147"/>
      <c r="F24" s="147"/>
    </row>
    <row r="25" spans="1:6" ht="14.45" x14ac:dyDescent="0.35">
      <c r="A25" s="1"/>
      <c r="B25" s="148"/>
      <c r="C25" s="148"/>
      <c r="D25" s="148"/>
      <c r="E25" s="147"/>
      <c r="F25" s="147"/>
    </row>
    <row r="26" spans="1:6" ht="14.45" x14ac:dyDescent="0.35">
      <c r="A26" s="1"/>
      <c r="B26" s="148"/>
      <c r="C26" s="148"/>
      <c r="D26" s="148"/>
      <c r="E26" s="147"/>
      <c r="F26" s="147"/>
    </row>
    <row r="27" spans="1:6" ht="14.45" x14ac:dyDescent="0.35">
      <c r="A27" s="1"/>
      <c r="B27" s="148"/>
      <c r="C27" s="148"/>
      <c r="D27" s="148"/>
      <c r="E27" s="147"/>
      <c r="F27" s="147"/>
    </row>
    <row r="28" spans="1:6" ht="14.45" x14ac:dyDescent="0.35">
      <c r="A28" s="1"/>
      <c r="B28" s="148"/>
      <c r="C28" s="148"/>
      <c r="D28" s="148"/>
      <c r="E28" s="147"/>
      <c r="F28" s="147"/>
    </row>
    <row r="29" spans="1:6" ht="14.45" x14ac:dyDescent="0.35">
      <c r="A29" s="1"/>
      <c r="B29" s="148"/>
      <c r="C29" s="148"/>
      <c r="D29" s="148"/>
      <c r="E29" s="147"/>
      <c r="F29" s="147"/>
    </row>
    <row r="30" spans="1:6" ht="14.45" x14ac:dyDescent="0.35">
      <c r="A30" s="1"/>
      <c r="B30" s="148"/>
      <c r="C30" s="148"/>
      <c r="D30" s="148"/>
      <c r="E30" s="147"/>
      <c r="F30" s="147"/>
    </row>
    <row r="31" spans="1:6" ht="14.45" x14ac:dyDescent="0.35">
      <c r="A31" s="1"/>
      <c r="B31" s="148"/>
      <c r="C31" s="148"/>
      <c r="D31" s="148"/>
      <c r="E31" s="147"/>
      <c r="F31" s="147"/>
    </row>
    <row r="32" spans="1:6" ht="14.45" x14ac:dyDescent="0.3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ySplit="8" topLeftCell="A9" activePane="bottomLeft" state="frozen"/>
      <selection pane="bottomLeft" activeCell="G11" sqref="G11"/>
    </sheetView>
  </sheetViews>
  <sheetFormatPr defaultRowHeight="15" x14ac:dyDescent="0.25"/>
  <cols>
    <col min="1" max="1" width="4.5703125" hidden="1" customWidth="1"/>
    <col min="2" max="2" width="6.5703125" customWidth="1"/>
    <col min="3" max="3" width="10.5703125" customWidth="1"/>
    <col min="4" max="4" width="44.5703125" customWidth="1"/>
    <col min="5" max="5" width="5.5703125" customWidth="1"/>
    <col min="6" max="6" width="9.5703125" customWidth="1"/>
    <col min="7" max="7" width="11.5703125" customWidth="1"/>
    <col min="8" max="8" width="9.5703125" hidden="1" customWidth="1"/>
    <col min="9" max="9" width="11.5703125" customWidth="1"/>
    <col min="10" max="15" width="0" hidden="1" customWidth="1"/>
    <col min="16" max="16" width="7.5703125" customWidth="1"/>
    <col min="17" max="18" width="0" hidden="1" customWidth="1"/>
    <col min="19" max="19" width="7.5703125" customWidth="1"/>
    <col min="20" max="26" width="0" hidden="1" customWidth="1"/>
  </cols>
  <sheetData>
    <row r="1" spans="1:26" x14ac:dyDescent="0.25">
      <c r="A1" s="3"/>
      <c r="B1" s="5" t="s">
        <v>28</v>
      </c>
      <c r="C1" s="3"/>
      <c r="D1" s="3"/>
      <c r="E1" s="5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32</v>
      </c>
      <c r="C2" s="3"/>
      <c r="D2" s="3"/>
      <c r="E2" s="5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31</v>
      </c>
      <c r="C3" s="3"/>
      <c r="D3" s="3"/>
      <c r="E3" s="5" t="s">
        <v>580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571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81</v>
      </c>
      <c r="H8" s="163" t="s">
        <v>60</v>
      </c>
      <c r="I8" s="163" t="s">
        <v>82</v>
      </c>
      <c r="J8" s="163"/>
      <c r="K8" s="163"/>
      <c r="L8" s="163"/>
      <c r="M8" s="163"/>
      <c r="N8" s="163"/>
      <c r="O8" s="163"/>
      <c r="P8" s="163" t="s">
        <v>83</v>
      </c>
      <c r="Q8" s="160"/>
      <c r="R8" s="160"/>
      <c r="S8" s="163" t="s">
        <v>84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184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572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354</v>
      </c>
      <c r="C11" s="171" t="s">
        <v>557</v>
      </c>
      <c r="D11" s="167" t="s">
        <v>570</v>
      </c>
      <c r="E11" s="167" t="s">
        <v>559</v>
      </c>
      <c r="F11" s="168">
        <v>1</v>
      </c>
      <c r="G11" s="169"/>
      <c r="H11" s="169"/>
      <c r="I11" s="169">
        <f>ROUND(F11*(G11+H11),2)</f>
        <v>0</v>
      </c>
      <c r="J11" s="167">
        <f>ROUND(F11*(N11),2)</f>
        <v>4226.5600000000004</v>
      </c>
      <c r="K11" s="1">
        <f>ROUND(F11*(O11),2)</f>
        <v>0</v>
      </c>
      <c r="L11" s="1"/>
      <c r="M11" s="1">
        <f>ROUND(F11*(H11),2)</f>
        <v>0</v>
      </c>
      <c r="N11" s="1">
        <v>4226.5600000000004</v>
      </c>
      <c r="O11" s="1"/>
      <c r="P11" s="166"/>
      <c r="Q11" s="172"/>
      <c r="R11" s="172"/>
      <c r="S11" s="166"/>
      <c r="Z11">
        <v>0</v>
      </c>
    </row>
    <row r="12" spans="1:26" x14ac:dyDescent="0.25">
      <c r="A12" s="155"/>
      <c r="B12" s="155"/>
      <c r="C12" s="155"/>
      <c r="D12" s="155" t="s">
        <v>572</v>
      </c>
      <c r="E12" s="155"/>
      <c r="F12" s="166"/>
      <c r="G12" s="158"/>
      <c r="H12" s="158"/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0</v>
      </c>
      <c r="S12" s="166">
        <f>ROUND((SUM(S10:S11))/1,2)</f>
        <v>0</v>
      </c>
    </row>
    <row r="13" spans="1:26" ht="14.45" x14ac:dyDescent="0.3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2" t="s">
        <v>184</v>
      </c>
      <c r="E14" s="155"/>
      <c r="F14" s="166"/>
      <c r="G14" s="158"/>
      <c r="H14" s="158"/>
      <c r="I14" s="158">
        <f>ROUND((SUM(I9:I13))/2,2)</f>
        <v>0</v>
      </c>
      <c r="J14" s="155"/>
      <c r="K14" s="155"/>
      <c r="L14" s="155">
        <f>ROUND((SUM(L9:L13))/2,2)</f>
        <v>0</v>
      </c>
      <c r="M14" s="155">
        <f>ROUND((SUM(M9:M13))/2,2)</f>
        <v>0</v>
      </c>
      <c r="N14" s="155"/>
      <c r="O14" s="155"/>
      <c r="P14" s="173">
        <f>ROUND((SUM(P9:P13))/2,2)</f>
        <v>0</v>
      </c>
      <c r="S14" s="173">
        <f>ROUND((SUM(S9:S13))/2,2)</f>
        <v>0</v>
      </c>
    </row>
    <row r="15" spans="1:26" x14ac:dyDescent="0.25">
      <c r="A15" s="174"/>
      <c r="B15" s="174" t="s">
        <v>19</v>
      </c>
      <c r="C15" s="174"/>
      <c r="D15" s="174"/>
      <c r="E15" s="174"/>
      <c r="F15" s="175" t="s">
        <v>74</v>
      </c>
      <c r="G15" s="176"/>
      <c r="H15" s="176">
        <f>ROUND((SUM(M9:M14))/3,2)</f>
        <v>0</v>
      </c>
      <c r="I15" s="176">
        <f>ROUND((SUM(I9:I14))/3,2)</f>
        <v>0</v>
      </c>
      <c r="J15" s="174"/>
      <c r="K15" s="174">
        <f>ROUND((SUM(K9:K14)),2)</f>
        <v>0</v>
      </c>
      <c r="L15" s="174">
        <f>ROUND((SUM(L9:L14))/3,2)</f>
        <v>0</v>
      </c>
      <c r="M15" s="174">
        <f>ROUND((SUM(M9:M14))/3,2)</f>
        <v>0</v>
      </c>
      <c r="N15" s="174"/>
      <c r="O15" s="174"/>
      <c r="P15" s="175">
        <f>ROUND((SUM(P9:P14))/3,2)</f>
        <v>0</v>
      </c>
      <c r="S15" s="175">
        <f>ROUND((SUM(S9:S14))/3,2)</f>
        <v>0</v>
      </c>
      <c r="Z15">
        <f>(SUM(Z9:Z14))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PLAVÁRNE 2.ETAPA - BARDEJOV (  WELLNESS ) 2.časť / SO 01 - PLAVÁREŇ - MaR</oddHeader>
    <oddFooter>&amp;RStrana &amp;P z &amp;N    &amp;L&amp;7Spracované systémom Systematic®pyramida.wsn, tel.: 051 77 10 585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25">
      <c r="A3" s="11"/>
      <c r="B3" s="40" t="s">
        <v>573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44" t="s">
        <v>24</v>
      </c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>
        <f>'Rekap 13507'!B12</f>
        <v>0</v>
      </c>
      <c r="E16" s="96">
        <f>'Rekap 13507'!C12</f>
        <v>0</v>
      </c>
      <c r="F16" s="105">
        <f>'Rekap 13507'!D12</f>
        <v>0</v>
      </c>
      <c r="G16" s="59">
        <v>6</v>
      </c>
      <c r="H16" s="114" t="s">
        <v>40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35</v>
      </c>
      <c r="D17" s="77"/>
      <c r="E17" s="75"/>
      <c r="F17" s="80"/>
      <c r="G17" s="60">
        <v>7</v>
      </c>
      <c r="H17" s="115" t="s">
        <v>41</v>
      </c>
      <c r="I17" s="128"/>
      <c r="J17" s="126">
        <f>'SO 13507'!Z15</f>
        <v>0</v>
      </c>
    </row>
    <row r="18" spans="1:26" ht="18" customHeight="1" x14ac:dyDescent="0.35">
      <c r="A18" s="11"/>
      <c r="B18" s="67">
        <v>3</v>
      </c>
      <c r="C18" s="71" t="s">
        <v>36</v>
      </c>
      <c r="D18" s="78"/>
      <c r="E18" s="76"/>
      <c r="F18" s="81"/>
      <c r="G18" s="60">
        <v>8</v>
      </c>
      <c r="H18" s="115" t="s">
        <v>42</v>
      </c>
      <c r="I18" s="128"/>
      <c r="J18" s="126">
        <v>0</v>
      </c>
    </row>
    <row r="19" spans="1:26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26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50</v>
      </c>
      <c r="D22" s="86"/>
      <c r="E22" s="88" t="s">
        <v>53</v>
      </c>
      <c r="F22" s="80">
        <f>((F16*U22*0)+(F17*V22*0)+(F18*W22*0))/100</f>
        <v>0</v>
      </c>
      <c r="G22" s="59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51</v>
      </c>
      <c r="D23" s="65"/>
      <c r="E23" s="88" t="s">
        <v>54</v>
      </c>
      <c r="F23" s="81">
        <f>((F16*U23*0)+(F17*V23*0)+(F18*W23*0))/100</f>
        <v>0</v>
      </c>
      <c r="G23" s="60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52</v>
      </c>
      <c r="D24" s="65"/>
      <c r="E24" s="88" t="s">
        <v>53</v>
      </c>
      <c r="F24" s="81">
        <f>((F16*U24*0)+(F17*V24*0)+(F18*W24*0))/100</f>
        <v>0</v>
      </c>
      <c r="G24" s="60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J28-SUM('SO 13507'!K9:'SO 13507'!K14)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SUM('SO 13507'!K9:'SO 13507'!K14)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37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3" sqref="D3"/>
    </sheetView>
  </sheetViews>
  <sheetFormatPr defaultRowHeight="15" x14ac:dyDescent="0.25"/>
  <cols>
    <col min="1" max="1" width="40.5703125" customWidth="1"/>
    <col min="2" max="4" width="12.5703125" customWidth="1"/>
    <col min="5" max="6" width="15.5703125" customWidth="1"/>
    <col min="10" max="26" width="0" hidden="1" customWidth="1"/>
  </cols>
  <sheetData>
    <row r="1" spans="1:26" x14ac:dyDescent="0.25">
      <c r="A1" s="144" t="s">
        <v>28</v>
      </c>
      <c r="B1" s="143"/>
      <c r="C1" s="143"/>
      <c r="D1" s="144" t="s">
        <v>26</v>
      </c>
      <c r="E1" s="143"/>
      <c r="F1" s="143"/>
      <c r="W1">
        <v>30.126000000000001</v>
      </c>
    </row>
    <row r="2" spans="1:26" x14ac:dyDescent="0.25">
      <c r="A2" s="144" t="s">
        <v>32</v>
      </c>
      <c r="B2" s="143"/>
      <c r="C2" s="143"/>
      <c r="D2" s="144" t="s">
        <v>24</v>
      </c>
      <c r="E2" s="143"/>
      <c r="F2" s="143"/>
    </row>
    <row r="3" spans="1:26" x14ac:dyDescent="0.25">
      <c r="A3" s="144" t="s">
        <v>31</v>
      </c>
      <c r="B3" s="143"/>
      <c r="C3" s="143"/>
      <c r="D3" s="5" t="s">
        <v>580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573</v>
      </c>
      <c r="B5" s="143"/>
      <c r="C5" s="143"/>
      <c r="D5" s="143"/>
      <c r="E5" s="143"/>
      <c r="F5" s="143"/>
    </row>
    <row r="6" spans="1:26" ht="14.45" x14ac:dyDescent="0.35">
      <c r="A6" s="143"/>
      <c r="B6" s="143"/>
      <c r="C6" s="143"/>
      <c r="D6" s="143"/>
      <c r="E6" s="143"/>
      <c r="F6" s="143"/>
    </row>
    <row r="7" spans="1:26" ht="14.45" x14ac:dyDescent="0.3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37</v>
      </c>
      <c r="E9" s="146" t="s">
        <v>66</v>
      </c>
      <c r="F9" s="146" t="s">
        <v>67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72</v>
      </c>
      <c r="B11" s="156">
        <f>'SO 13507'!L12</f>
        <v>0</v>
      </c>
      <c r="C11" s="156">
        <f>'SO 13507'!M12</f>
        <v>0</v>
      </c>
      <c r="D11" s="156">
        <f>'SO 13507'!I12</f>
        <v>0</v>
      </c>
      <c r="E11" s="157">
        <f>'SO 13507'!P12</f>
        <v>0</v>
      </c>
      <c r="F11" s="157">
        <f>'SO 13507'!S12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69</v>
      </c>
      <c r="B12" s="158">
        <f>'SO 13507'!L14</f>
        <v>0</v>
      </c>
      <c r="C12" s="158">
        <f>'SO 13507'!M14</f>
        <v>0</v>
      </c>
      <c r="D12" s="158">
        <f>'SO 13507'!I14</f>
        <v>0</v>
      </c>
      <c r="E12" s="159">
        <f>'SO 13507'!P14</f>
        <v>0</v>
      </c>
      <c r="F12" s="159">
        <f>'SO 13507'!S14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45" x14ac:dyDescent="0.35">
      <c r="A13" s="1"/>
      <c r="B13" s="148"/>
      <c r="C13" s="148"/>
      <c r="D13" s="148"/>
      <c r="E13" s="147"/>
      <c r="F13" s="147"/>
    </row>
    <row r="14" spans="1:26" ht="14.45" x14ac:dyDescent="0.35">
      <c r="A14" s="2" t="s">
        <v>74</v>
      </c>
      <c r="B14" s="158">
        <f>'SO 13507'!L15</f>
        <v>0</v>
      </c>
      <c r="C14" s="158">
        <f>'SO 13507'!M15</f>
        <v>0</v>
      </c>
      <c r="D14" s="158">
        <f>'SO 13507'!I15</f>
        <v>0</v>
      </c>
      <c r="E14" s="159">
        <f>'SO 13507'!P15</f>
        <v>0</v>
      </c>
      <c r="F14" s="159">
        <f>'SO 13507'!S15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4.45" x14ac:dyDescent="0.35">
      <c r="A15" s="1"/>
      <c r="B15" s="148"/>
      <c r="C15" s="148"/>
      <c r="D15" s="148"/>
      <c r="E15" s="147"/>
      <c r="F15" s="147"/>
    </row>
    <row r="16" spans="1:26" ht="14.45" x14ac:dyDescent="0.35">
      <c r="A16" s="1"/>
      <c r="B16" s="148"/>
      <c r="C16" s="148"/>
      <c r="D16" s="148"/>
      <c r="E16" s="147"/>
      <c r="F16" s="147"/>
    </row>
    <row r="17" spans="1:6" ht="14.45" x14ac:dyDescent="0.35">
      <c r="A17" s="1"/>
      <c r="B17" s="148"/>
      <c r="C17" s="148"/>
      <c r="D17" s="148"/>
      <c r="E17" s="147"/>
      <c r="F17" s="147"/>
    </row>
    <row r="18" spans="1:6" ht="14.45" x14ac:dyDescent="0.35">
      <c r="A18" s="1"/>
      <c r="B18" s="148"/>
      <c r="C18" s="148"/>
      <c r="D18" s="148"/>
      <c r="E18" s="147"/>
      <c r="F18" s="147"/>
    </row>
    <row r="19" spans="1:6" ht="14.45" x14ac:dyDescent="0.35">
      <c r="A19" s="1"/>
      <c r="B19" s="148"/>
      <c r="C19" s="148"/>
      <c r="D19" s="148"/>
      <c r="E19" s="147"/>
      <c r="F19" s="147"/>
    </row>
    <row r="20" spans="1:6" ht="14.45" x14ac:dyDescent="0.35">
      <c r="A20" s="1"/>
      <c r="B20" s="148"/>
      <c r="C20" s="148"/>
      <c r="D20" s="148"/>
      <c r="E20" s="147"/>
      <c r="F20" s="147"/>
    </row>
    <row r="21" spans="1:6" ht="14.45" x14ac:dyDescent="0.35">
      <c r="A21" s="1"/>
      <c r="B21" s="148"/>
      <c r="C21" s="148"/>
      <c r="D21" s="148"/>
      <c r="E21" s="147"/>
      <c r="F21" s="147"/>
    </row>
    <row r="22" spans="1:6" ht="14.45" x14ac:dyDescent="0.35">
      <c r="A22" s="1"/>
      <c r="B22" s="148"/>
      <c r="C22" s="148"/>
      <c r="D22" s="148"/>
      <c r="E22" s="147"/>
      <c r="F22" s="147"/>
    </row>
    <row r="23" spans="1:6" ht="14.45" x14ac:dyDescent="0.35">
      <c r="A23" s="1"/>
      <c r="B23" s="148"/>
      <c r="C23" s="148"/>
      <c r="D23" s="148"/>
      <c r="E23" s="147"/>
      <c r="F23" s="147"/>
    </row>
    <row r="24" spans="1:6" ht="14.45" x14ac:dyDescent="0.35">
      <c r="A24" s="1"/>
      <c r="B24" s="148"/>
      <c r="C24" s="148"/>
      <c r="D24" s="148"/>
      <c r="E24" s="147"/>
      <c r="F24" s="147"/>
    </row>
    <row r="25" spans="1:6" ht="14.45" x14ac:dyDescent="0.35">
      <c r="A25" s="1"/>
      <c r="B25" s="148"/>
      <c r="C25" s="148"/>
      <c r="D25" s="148"/>
      <c r="E25" s="147"/>
      <c r="F25" s="147"/>
    </row>
    <row r="26" spans="1:6" ht="14.45" x14ac:dyDescent="0.35">
      <c r="A26" s="1"/>
      <c r="B26" s="148"/>
      <c r="C26" s="148"/>
      <c r="D26" s="148"/>
      <c r="E26" s="147"/>
      <c r="F26" s="147"/>
    </row>
    <row r="27" spans="1:6" ht="14.45" x14ac:dyDescent="0.35">
      <c r="A27" s="1"/>
      <c r="B27" s="148"/>
      <c r="C27" s="148"/>
      <c r="D27" s="148"/>
      <c r="E27" s="147"/>
      <c r="F27" s="147"/>
    </row>
    <row r="28" spans="1:6" ht="14.45" x14ac:dyDescent="0.35">
      <c r="A28" s="1"/>
      <c r="B28" s="148"/>
      <c r="C28" s="148"/>
      <c r="D28" s="148"/>
      <c r="E28" s="147"/>
      <c r="F28" s="147"/>
    </row>
    <row r="29" spans="1:6" ht="14.45" x14ac:dyDescent="0.35">
      <c r="A29" s="1"/>
      <c r="B29" s="148"/>
      <c r="C29" s="148"/>
      <c r="D29" s="148"/>
      <c r="E29" s="147"/>
      <c r="F29" s="147"/>
    </row>
    <row r="30" spans="1:6" ht="14.45" x14ac:dyDescent="0.35">
      <c r="A30" s="1"/>
      <c r="B30" s="148"/>
      <c r="C30" s="148"/>
      <c r="D30" s="148"/>
      <c r="E30" s="147"/>
      <c r="F30" s="147"/>
    </row>
    <row r="31" spans="1:6" ht="14.45" x14ac:dyDescent="0.35">
      <c r="A31" s="1"/>
      <c r="B31" s="148"/>
      <c r="C31" s="148"/>
      <c r="D31" s="148"/>
      <c r="E31" s="147"/>
      <c r="F31" s="147"/>
    </row>
    <row r="32" spans="1:6" ht="14.45" x14ac:dyDescent="0.3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ySplit="8" topLeftCell="A9" activePane="bottomLeft" state="frozen"/>
      <selection pane="bottomLeft" activeCell="G11" sqref="G11"/>
    </sheetView>
  </sheetViews>
  <sheetFormatPr defaultRowHeight="15" x14ac:dyDescent="0.25"/>
  <cols>
    <col min="1" max="1" width="4.5703125" hidden="1" customWidth="1"/>
    <col min="2" max="2" width="6.5703125" customWidth="1"/>
    <col min="3" max="3" width="10.5703125" customWidth="1"/>
    <col min="4" max="4" width="44.5703125" customWidth="1"/>
    <col min="5" max="5" width="5.5703125" customWidth="1"/>
    <col min="6" max="6" width="9.5703125" customWidth="1"/>
    <col min="7" max="7" width="11.5703125" customWidth="1"/>
    <col min="8" max="8" width="9.5703125" hidden="1" customWidth="1"/>
    <col min="9" max="9" width="11.5703125" customWidth="1"/>
    <col min="10" max="15" width="0" hidden="1" customWidth="1"/>
    <col min="16" max="16" width="7.5703125" customWidth="1"/>
    <col min="17" max="18" width="0" hidden="1" customWidth="1"/>
    <col min="19" max="19" width="7.5703125" customWidth="1"/>
    <col min="20" max="26" width="0" hidden="1" customWidth="1"/>
  </cols>
  <sheetData>
    <row r="1" spans="1:26" x14ac:dyDescent="0.25">
      <c r="A1" s="3"/>
      <c r="B1" s="5" t="s">
        <v>28</v>
      </c>
      <c r="C1" s="3"/>
      <c r="D1" s="3"/>
      <c r="E1" s="5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32</v>
      </c>
      <c r="C2" s="3"/>
      <c r="D2" s="3"/>
      <c r="E2" s="5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31</v>
      </c>
      <c r="C3" s="3"/>
      <c r="D3" s="3"/>
      <c r="E3" s="5" t="s">
        <v>580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573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81</v>
      </c>
      <c r="H8" s="163" t="s">
        <v>60</v>
      </c>
      <c r="I8" s="163" t="s">
        <v>82</v>
      </c>
      <c r="J8" s="163"/>
      <c r="K8" s="163"/>
      <c r="L8" s="163"/>
      <c r="M8" s="163"/>
      <c r="N8" s="163"/>
      <c r="O8" s="163"/>
      <c r="P8" s="163" t="s">
        <v>83</v>
      </c>
      <c r="Q8" s="160"/>
      <c r="R8" s="160"/>
      <c r="S8" s="163" t="s">
        <v>84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72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354</v>
      </c>
      <c r="C11" s="171" t="s">
        <v>557</v>
      </c>
      <c r="D11" s="167" t="s">
        <v>574</v>
      </c>
      <c r="E11" s="167" t="s">
        <v>559</v>
      </c>
      <c r="F11" s="168">
        <v>1</v>
      </c>
      <c r="G11" s="169"/>
      <c r="H11" s="169"/>
      <c r="I11" s="169">
        <f>ROUND(F11*(G11+H11),2)</f>
        <v>0</v>
      </c>
      <c r="J11" s="167">
        <f>ROUND(F11*(N11),2)</f>
        <v>98863.360000000001</v>
      </c>
      <c r="K11" s="1">
        <f>ROUND(F11*(O11),2)</f>
        <v>0</v>
      </c>
      <c r="L11" s="1"/>
      <c r="M11" s="1">
        <f>ROUND(F11*(H11),2)</f>
        <v>0</v>
      </c>
      <c r="N11" s="1">
        <v>98863.360000000001</v>
      </c>
      <c r="O11" s="1"/>
      <c r="P11" s="166"/>
      <c r="Q11" s="172"/>
      <c r="R11" s="172"/>
      <c r="S11" s="166"/>
      <c r="Z11">
        <v>0</v>
      </c>
    </row>
    <row r="12" spans="1:26" x14ac:dyDescent="0.25">
      <c r="A12" s="155"/>
      <c r="B12" s="155"/>
      <c r="C12" s="155"/>
      <c r="D12" s="155" t="s">
        <v>72</v>
      </c>
      <c r="E12" s="155"/>
      <c r="F12" s="166"/>
      <c r="G12" s="158"/>
      <c r="H12" s="158"/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0</v>
      </c>
      <c r="S12" s="166">
        <f>ROUND((SUM(S10:S11))/1,2)</f>
        <v>0</v>
      </c>
    </row>
    <row r="13" spans="1:26" ht="14.45" x14ac:dyDescent="0.3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2" t="s">
        <v>69</v>
      </c>
      <c r="E14" s="155"/>
      <c r="F14" s="166"/>
      <c r="G14" s="158"/>
      <c r="H14" s="158"/>
      <c r="I14" s="158">
        <f>ROUND((SUM(I9:I13))/2,2)</f>
        <v>0</v>
      </c>
      <c r="J14" s="155"/>
      <c r="K14" s="155"/>
      <c r="L14" s="155">
        <f>ROUND((SUM(L9:L13))/2,2)</f>
        <v>0</v>
      </c>
      <c r="M14" s="155">
        <f>ROUND((SUM(M9:M13))/2,2)</f>
        <v>0</v>
      </c>
      <c r="N14" s="155"/>
      <c r="O14" s="155"/>
      <c r="P14" s="173">
        <f>ROUND((SUM(P9:P13))/2,2)</f>
        <v>0</v>
      </c>
      <c r="S14" s="173">
        <f>ROUND((SUM(S9:S13))/2,2)</f>
        <v>0</v>
      </c>
    </row>
    <row r="15" spans="1:26" x14ac:dyDescent="0.25">
      <c r="A15" s="174"/>
      <c r="B15" s="174" t="s">
        <v>20</v>
      </c>
      <c r="C15" s="174"/>
      <c r="D15" s="174"/>
      <c r="E15" s="174"/>
      <c r="F15" s="175" t="s">
        <v>74</v>
      </c>
      <c r="G15" s="176"/>
      <c r="H15" s="176">
        <f>ROUND((SUM(M9:M14))/3,2)</f>
        <v>0</v>
      </c>
      <c r="I15" s="176">
        <f>ROUND((SUM(I9:I14))/3,2)</f>
        <v>0</v>
      </c>
      <c r="J15" s="174"/>
      <c r="K15" s="174">
        <f>ROUND((SUM(K9:K14)),2)</f>
        <v>0</v>
      </c>
      <c r="L15" s="174">
        <f>ROUND((SUM(L9:L14))/3,2)</f>
        <v>0</v>
      </c>
      <c r="M15" s="174">
        <f>ROUND((SUM(M9:M14))/3,2)</f>
        <v>0</v>
      </c>
      <c r="N15" s="174"/>
      <c r="O15" s="174"/>
      <c r="P15" s="175">
        <f>ROUND((SUM(P9:P14))/3,2)</f>
        <v>0</v>
      </c>
      <c r="S15" s="175">
        <f>ROUND((SUM(S9:S14))/3,2)</f>
        <v>0</v>
      </c>
      <c r="Z15">
        <f>(SUM(Z9:Z14))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PLAVÁRNE 2.ETAPA - BARDEJOV (  WELLNESS ) 2.časť / SO 01 - PLAVÁREŇ - BAZÉN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25">
      <c r="A3" s="11"/>
      <c r="B3" s="40" t="s">
        <v>23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44" t="s">
        <v>24</v>
      </c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>
        <f>'Rekap 13482'!B15</f>
        <v>0</v>
      </c>
      <c r="E16" s="96">
        <f>'Rekap 13482'!C15</f>
        <v>0</v>
      </c>
      <c r="F16" s="105">
        <f>'Rekap 13482'!D15</f>
        <v>0</v>
      </c>
      <c r="G16" s="59">
        <v>6</v>
      </c>
      <c r="H16" s="114" t="s">
        <v>40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35</v>
      </c>
      <c r="D17" s="77"/>
      <c r="E17" s="75"/>
      <c r="F17" s="80"/>
      <c r="G17" s="60">
        <v>7</v>
      </c>
      <c r="H17" s="115" t="s">
        <v>41</v>
      </c>
      <c r="I17" s="128"/>
      <c r="J17" s="126">
        <f>'SO 13482'!Z58</f>
        <v>0</v>
      </c>
    </row>
    <row r="18" spans="1:26" ht="18" customHeight="1" x14ac:dyDescent="0.35">
      <c r="A18" s="11"/>
      <c r="B18" s="67">
        <v>3</v>
      </c>
      <c r="C18" s="71" t="s">
        <v>36</v>
      </c>
      <c r="D18" s="78"/>
      <c r="E18" s="76"/>
      <c r="F18" s="81"/>
      <c r="G18" s="60">
        <v>8</v>
      </c>
      <c r="H18" s="115" t="s">
        <v>42</v>
      </c>
      <c r="I18" s="128"/>
      <c r="J18" s="126">
        <v>0</v>
      </c>
    </row>
    <row r="19" spans="1:26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26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50</v>
      </c>
      <c r="D22" s="86"/>
      <c r="E22" s="88" t="s">
        <v>53</v>
      </c>
      <c r="F22" s="80">
        <f>((F16*U22*0)+(F17*V22*0)+(F18*W22*0))/100</f>
        <v>0</v>
      </c>
      <c r="G22" s="59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51</v>
      </c>
      <c r="D23" s="65"/>
      <c r="E23" s="88" t="s">
        <v>54</v>
      </c>
      <c r="F23" s="81">
        <f>((F16*U23*0)+(F17*V23*0)+(F18*W23*0))/100</f>
        <v>0</v>
      </c>
      <c r="G23" s="60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52</v>
      </c>
      <c r="D24" s="65"/>
      <c r="E24" s="88" t="s">
        <v>53</v>
      </c>
      <c r="F24" s="81">
        <f>((F16*U24*0)+(F17*V24*0)+(F18*W24*0))/100</f>
        <v>0</v>
      </c>
      <c r="G24" s="60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J28-SUM('SO 13482'!K9:'SO 13482'!K57)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SUM('SO 13482'!K9:'SO 13482'!K57)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37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6" sqref="D6"/>
    </sheetView>
  </sheetViews>
  <sheetFormatPr defaultRowHeight="15" x14ac:dyDescent="0.25"/>
  <cols>
    <col min="1" max="1" width="40.5703125" customWidth="1"/>
    <col min="2" max="4" width="12.5703125" customWidth="1"/>
    <col min="5" max="6" width="15.5703125" customWidth="1"/>
    <col min="10" max="26" width="0" hidden="1" customWidth="1"/>
  </cols>
  <sheetData>
    <row r="1" spans="1:26" x14ac:dyDescent="0.25">
      <c r="A1" s="144" t="s">
        <v>28</v>
      </c>
      <c r="B1" s="143"/>
      <c r="C1" s="143"/>
      <c r="D1" s="144" t="s">
        <v>26</v>
      </c>
      <c r="E1" s="143"/>
      <c r="F1" s="143"/>
      <c r="W1">
        <v>30.126000000000001</v>
      </c>
    </row>
    <row r="2" spans="1:26" x14ac:dyDescent="0.25">
      <c r="A2" s="144" t="s">
        <v>32</v>
      </c>
      <c r="B2" s="143"/>
      <c r="C2" s="143"/>
      <c r="D2" s="144" t="s">
        <v>24</v>
      </c>
      <c r="E2" s="143"/>
      <c r="F2" s="143"/>
    </row>
    <row r="3" spans="1:26" x14ac:dyDescent="0.25">
      <c r="A3" s="144" t="s">
        <v>31</v>
      </c>
      <c r="B3" s="143"/>
      <c r="C3" s="143"/>
      <c r="D3" s="144" t="s">
        <v>580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23</v>
      </c>
      <c r="B5" s="143"/>
      <c r="C5" s="143"/>
      <c r="D5" s="143"/>
      <c r="E5" s="143"/>
      <c r="F5" s="143"/>
    </row>
    <row r="6" spans="1:26" ht="14.45" x14ac:dyDescent="0.35">
      <c r="A6" s="143"/>
      <c r="B6" s="143"/>
      <c r="C6" s="143"/>
      <c r="D6" s="143"/>
      <c r="E6" s="143"/>
      <c r="F6" s="143"/>
    </row>
    <row r="7" spans="1:26" ht="14.45" x14ac:dyDescent="0.3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37</v>
      </c>
      <c r="E9" s="146" t="s">
        <v>66</v>
      </c>
      <c r="F9" s="146" t="s">
        <v>67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13482'!L17</f>
        <v>0</v>
      </c>
      <c r="C11" s="156">
        <f>'SO 13482'!M17</f>
        <v>0</v>
      </c>
      <c r="D11" s="156">
        <f>'SO 13482'!I17</f>
        <v>0</v>
      </c>
      <c r="E11" s="157">
        <f>'SO 13482'!P17</f>
        <v>0</v>
      </c>
      <c r="F11" s="157">
        <f>'SO 13482'!S17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71</v>
      </c>
      <c r="B12" s="156">
        <f>'SO 13482'!L26</f>
        <v>0</v>
      </c>
      <c r="C12" s="156">
        <f>'SO 13482'!M26</f>
        <v>0</v>
      </c>
      <c r="D12" s="156">
        <f>'SO 13482'!I26</f>
        <v>0</v>
      </c>
      <c r="E12" s="157">
        <f>'SO 13482'!P26</f>
        <v>16.739999999999998</v>
      </c>
      <c r="F12" s="157">
        <f>'SO 13482'!S26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72</v>
      </c>
      <c r="B13" s="156">
        <f>'SO 13482'!L51</f>
        <v>0</v>
      </c>
      <c r="C13" s="156">
        <f>'SO 13482'!M51</f>
        <v>0</v>
      </c>
      <c r="D13" s="156">
        <f>'SO 13482'!I51</f>
        <v>0</v>
      </c>
      <c r="E13" s="157">
        <f>'SO 13482'!P51</f>
        <v>3.21</v>
      </c>
      <c r="F13" s="157">
        <f>'SO 13482'!S51</f>
        <v>200.2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73</v>
      </c>
      <c r="B14" s="156">
        <f>'SO 13482'!L55</f>
        <v>0</v>
      </c>
      <c r="C14" s="156">
        <f>'SO 13482'!M55</f>
        <v>0</v>
      </c>
      <c r="D14" s="156">
        <f>'SO 13482'!I55</f>
        <v>0</v>
      </c>
      <c r="E14" s="157">
        <f>'SO 13482'!P55</f>
        <v>0</v>
      </c>
      <c r="F14" s="157">
        <f>'SO 13482'!S55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2" t="s">
        <v>69</v>
      </c>
      <c r="B15" s="158">
        <f>'SO 13482'!L57</f>
        <v>0</v>
      </c>
      <c r="C15" s="158">
        <f>'SO 13482'!M57</f>
        <v>0</v>
      </c>
      <c r="D15" s="158">
        <f>'SO 13482'!I57</f>
        <v>0</v>
      </c>
      <c r="E15" s="159">
        <f>'SO 13482'!P57</f>
        <v>19.95</v>
      </c>
      <c r="F15" s="159">
        <f>'SO 13482'!S57</f>
        <v>200.2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14.45" x14ac:dyDescent="0.35">
      <c r="A16" s="1"/>
      <c r="B16" s="148"/>
      <c r="C16" s="148"/>
      <c r="D16" s="148"/>
      <c r="E16" s="147"/>
      <c r="F16" s="147"/>
    </row>
    <row r="17" spans="1:26" ht="14.45" x14ac:dyDescent="0.35">
      <c r="A17" s="2" t="s">
        <v>74</v>
      </c>
      <c r="B17" s="158">
        <f>'SO 13482'!L58</f>
        <v>0</v>
      </c>
      <c r="C17" s="158">
        <f>'SO 13482'!M58</f>
        <v>0</v>
      </c>
      <c r="D17" s="158">
        <f>'SO 13482'!I58</f>
        <v>0</v>
      </c>
      <c r="E17" s="159">
        <f>'SO 13482'!P58</f>
        <v>19.95</v>
      </c>
      <c r="F17" s="159">
        <f>'SO 13482'!S58</f>
        <v>200.2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4.45" x14ac:dyDescent="0.35">
      <c r="A18" s="1"/>
      <c r="B18" s="148"/>
      <c r="C18" s="148"/>
      <c r="D18" s="148"/>
      <c r="E18" s="147"/>
      <c r="F18" s="147"/>
    </row>
    <row r="19" spans="1:26" ht="14.45" x14ac:dyDescent="0.35">
      <c r="A19" s="1"/>
      <c r="B19" s="148"/>
      <c r="C19" s="148"/>
      <c r="D19" s="148"/>
      <c r="E19" s="147"/>
      <c r="F19" s="147"/>
    </row>
    <row r="20" spans="1:26" ht="14.45" x14ac:dyDescent="0.35">
      <c r="A20" s="1"/>
      <c r="B20" s="148"/>
      <c r="C20" s="148"/>
      <c r="D20" s="148"/>
      <c r="E20" s="147"/>
      <c r="F20" s="147"/>
    </row>
    <row r="21" spans="1:26" ht="14.45" x14ac:dyDescent="0.35">
      <c r="A21" s="1"/>
      <c r="B21" s="148"/>
      <c r="C21" s="148"/>
      <c r="D21" s="148"/>
      <c r="E21" s="147"/>
      <c r="F21" s="147"/>
    </row>
    <row r="22" spans="1:26" ht="14.45" x14ac:dyDescent="0.35">
      <c r="A22" s="1"/>
      <c r="B22" s="148"/>
      <c r="C22" s="148"/>
      <c r="D22" s="148"/>
      <c r="E22" s="147"/>
      <c r="F22" s="147"/>
    </row>
    <row r="23" spans="1:26" ht="14.45" x14ac:dyDescent="0.35">
      <c r="A23" s="1"/>
      <c r="B23" s="148"/>
      <c r="C23" s="148"/>
      <c r="D23" s="148"/>
      <c r="E23" s="147"/>
      <c r="F23" s="147"/>
    </row>
    <row r="24" spans="1:26" ht="14.45" x14ac:dyDescent="0.35">
      <c r="A24" s="1"/>
      <c r="B24" s="148"/>
      <c r="C24" s="148"/>
      <c r="D24" s="148"/>
      <c r="E24" s="147"/>
      <c r="F24" s="147"/>
    </row>
    <row r="25" spans="1:26" ht="14.45" x14ac:dyDescent="0.35">
      <c r="A25" s="1"/>
      <c r="B25" s="148"/>
      <c r="C25" s="148"/>
      <c r="D25" s="148"/>
      <c r="E25" s="147"/>
      <c r="F25" s="147"/>
    </row>
    <row r="26" spans="1:26" ht="14.45" x14ac:dyDescent="0.35">
      <c r="A26" s="1"/>
      <c r="B26" s="148"/>
      <c r="C26" s="148"/>
      <c r="D26" s="148"/>
      <c r="E26" s="147"/>
      <c r="F26" s="147"/>
    </row>
    <row r="27" spans="1:26" ht="14.45" x14ac:dyDescent="0.35">
      <c r="A27" s="1"/>
      <c r="B27" s="148"/>
      <c r="C27" s="148"/>
      <c r="D27" s="148"/>
      <c r="E27" s="147"/>
      <c r="F27" s="147"/>
    </row>
    <row r="28" spans="1:26" ht="14.45" x14ac:dyDescent="0.35">
      <c r="A28" s="1"/>
      <c r="B28" s="148"/>
      <c r="C28" s="148"/>
      <c r="D28" s="148"/>
      <c r="E28" s="147"/>
      <c r="F28" s="147"/>
    </row>
    <row r="29" spans="1:26" ht="14.45" x14ac:dyDescent="0.35">
      <c r="A29" s="1"/>
      <c r="B29" s="148"/>
      <c r="C29" s="148"/>
      <c r="D29" s="148"/>
      <c r="E29" s="147"/>
      <c r="F29" s="147"/>
    </row>
    <row r="30" spans="1:26" ht="14.45" x14ac:dyDescent="0.35">
      <c r="A30" s="1"/>
      <c r="B30" s="148"/>
      <c r="C30" s="148"/>
      <c r="D30" s="148"/>
      <c r="E30" s="147"/>
      <c r="F30" s="147"/>
    </row>
    <row r="31" spans="1:26" ht="14.45" x14ac:dyDescent="0.35">
      <c r="A31" s="1"/>
      <c r="B31" s="148"/>
      <c r="C31" s="148"/>
      <c r="D31" s="148"/>
      <c r="E31" s="147"/>
      <c r="F31" s="147"/>
    </row>
    <row r="32" spans="1:26" ht="14.45" x14ac:dyDescent="0.3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ySplit="8" topLeftCell="A45" activePane="bottomLeft" state="frozen"/>
      <selection pane="bottomLeft" activeCell="G9" sqref="G9:G58"/>
    </sheetView>
  </sheetViews>
  <sheetFormatPr defaultRowHeight="15" x14ac:dyDescent="0.25"/>
  <cols>
    <col min="1" max="1" width="4.5703125" hidden="1" customWidth="1"/>
    <col min="2" max="2" width="6.5703125" customWidth="1"/>
    <col min="3" max="3" width="10.5703125" customWidth="1"/>
    <col min="4" max="4" width="44.5703125" customWidth="1"/>
    <col min="5" max="5" width="5.5703125" customWidth="1"/>
    <col min="6" max="6" width="9.5703125" customWidth="1"/>
    <col min="7" max="7" width="11.5703125" customWidth="1"/>
    <col min="8" max="8" width="9.5703125" hidden="1" customWidth="1"/>
    <col min="9" max="9" width="11.5703125" customWidth="1"/>
    <col min="10" max="15" width="0" hidden="1" customWidth="1"/>
    <col min="16" max="16" width="7.5703125" customWidth="1"/>
    <col min="17" max="18" width="0" hidden="1" customWidth="1"/>
    <col min="19" max="19" width="7.5703125" customWidth="1"/>
    <col min="20" max="26" width="0" hidden="1" customWidth="1"/>
  </cols>
  <sheetData>
    <row r="1" spans="1:26" x14ac:dyDescent="0.25">
      <c r="A1" s="3"/>
      <c r="B1" s="5" t="s">
        <v>28</v>
      </c>
      <c r="C1" s="3"/>
      <c r="D1" s="3"/>
      <c r="E1" s="5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32</v>
      </c>
      <c r="C2" s="3"/>
      <c r="D2" s="3"/>
      <c r="E2" s="5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31</v>
      </c>
      <c r="C3" s="3"/>
      <c r="D3" s="3"/>
      <c r="E3" s="5" t="s">
        <v>580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81</v>
      </c>
      <c r="H8" s="163" t="s">
        <v>60</v>
      </c>
      <c r="I8" s="163" t="s">
        <v>82</v>
      </c>
      <c r="J8" s="163"/>
      <c r="K8" s="163"/>
      <c r="L8" s="163"/>
      <c r="M8" s="163"/>
      <c r="N8" s="163"/>
      <c r="O8" s="163"/>
      <c r="P8" s="163" t="s">
        <v>83</v>
      </c>
      <c r="Q8" s="160"/>
      <c r="R8" s="160"/>
      <c r="S8" s="163" t="s">
        <v>84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85</v>
      </c>
      <c r="C11" s="171" t="s">
        <v>86</v>
      </c>
      <c r="D11" s="167" t="s">
        <v>87</v>
      </c>
      <c r="E11" s="167" t="s">
        <v>88</v>
      </c>
      <c r="F11" s="168">
        <v>29.6</v>
      </c>
      <c r="G11" s="169"/>
      <c r="H11" s="169"/>
      <c r="I11" s="169">
        <f t="shared" ref="I11:I16" si="0">ROUND(F11*(G11+H11),2)</f>
        <v>0</v>
      </c>
      <c r="J11" s="167">
        <f t="shared" ref="J11:J16" si="1">ROUND(F11*(N11),2)</f>
        <v>154.81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5.23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85</v>
      </c>
      <c r="C12" s="171" t="s">
        <v>89</v>
      </c>
      <c r="D12" s="167" t="s">
        <v>90</v>
      </c>
      <c r="E12" s="167" t="s">
        <v>88</v>
      </c>
      <c r="F12" s="168">
        <v>29.6</v>
      </c>
      <c r="G12" s="169"/>
      <c r="H12" s="169"/>
      <c r="I12" s="169">
        <f t="shared" si="0"/>
        <v>0</v>
      </c>
      <c r="J12" s="167">
        <f t="shared" si="1"/>
        <v>192.4</v>
      </c>
      <c r="K12" s="1">
        <f t="shared" si="2"/>
        <v>0</v>
      </c>
      <c r="L12" s="1">
        <f t="shared" si="3"/>
        <v>0</v>
      </c>
      <c r="M12" s="1"/>
      <c r="N12" s="1">
        <v>6.5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85</v>
      </c>
      <c r="C13" s="171" t="s">
        <v>91</v>
      </c>
      <c r="D13" s="167" t="s">
        <v>92</v>
      </c>
      <c r="E13" s="167" t="s">
        <v>88</v>
      </c>
      <c r="F13" s="168">
        <v>3.4289999999999998</v>
      </c>
      <c r="G13" s="169"/>
      <c r="H13" s="169"/>
      <c r="I13" s="169">
        <f t="shared" si="0"/>
        <v>0</v>
      </c>
      <c r="J13" s="167">
        <f t="shared" si="1"/>
        <v>25.79</v>
      </c>
      <c r="K13" s="1">
        <f t="shared" si="2"/>
        <v>0</v>
      </c>
      <c r="L13" s="1">
        <f t="shared" si="3"/>
        <v>0</v>
      </c>
      <c r="M13" s="1"/>
      <c r="N13" s="1">
        <v>7.52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85</v>
      </c>
      <c r="C14" s="171" t="s">
        <v>93</v>
      </c>
      <c r="D14" s="167" t="s">
        <v>94</v>
      </c>
      <c r="E14" s="167" t="s">
        <v>88</v>
      </c>
      <c r="F14" s="168">
        <v>29.6</v>
      </c>
      <c r="G14" s="169"/>
      <c r="H14" s="169"/>
      <c r="I14" s="169">
        <f t="shared" si="0"/>
        <v>0</v>
      </c>
      <c r="J14" s="167">
        <f t="shared" si="1"/>
        <v>185.89</v>
      </c>
      <c r="K14" s="1">
        <f t="shared" si="2"/>
        <v>0</v>
      </c>
      <c r="L14" s="1">
        <f t="shared" si="3"/>
        <v>0</v>
      </c>
      <c r="M14" s="1"/>
      <c r="N14" s="1">
        <v>6.28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85</v>
      </c>
      <c r="C15" s="171" t="s">
        <v>95</v>
      </c>
      <c r="D15" s="167" t="s">
        <v>96</v>
      </c>
      <c r="E15" s="167" t="s">
        <v>88</v>
      </c>
      <c r="F15" s="168">
        <v>29.6</v>
      </c>
      <c r="G15" s="169"/>
      <c r="H15" s="169"/>
      <c r="I15" s="169">
        <f t="shared" si="0"/>
        <v>0</v>
      </c>
      <c r="J15" s="167">
        <f t="shared" si="1"/>
        <v>24.57</v>
      </c>
      <c r="K15" s="1">
        <f t="shared" si="2"/>
        <v>0</v>
      </c>
      <c r="L15" s="1">
        <f t="shared" si="3"/>
        <v>0</v>
      </c>
      <c r="M15" s="1"/>
      <c r="N15" s="1">
        <v>0.83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85</v>
      </c>
      <c r="C16" s="171" t="s">
        <v>97</v>
      </c>
      <c r="D16" s="167" t="s">
        <v>98</v>
      </c>
      <c r="E16" s="167" t="s">
        <v>99</v>
      </c>
      <c r="F16" s="168">
        <v>53.28</v>
      </c>
      <c r="G16" s="169"/>
      <c r="H16" s="169"/>
      <c r="I16" s="169">
        <f t="shared" si="0"/>
        <v>0</v>
      </c>
      <c r="J16" s="167">
        <f t="shared" si="1"/>
        <v>532.79999999999995</v>
      </c>
      <c r="K16" s="1">
        <f t="shared" si="2"/>
        <v>0</v>
      </c>
      <c r="L16" s="1">
        <f t="shared" si="3"/>
        <v>0</v>
      </c>
      <c r="M16" s="1"/>
      <c r="N16" s="1">
        <v>10</v>
      </c>
      <c r="O16" s="1"/>
      <c r="P16" s="166"/>
      <c r="Q16" s="172"/>
      <c r="R16" s="172"/>
      <c r="S16" s="166"/>
      <c r="Z16">
        <v>0</v>
      </c>
    </row>
    <row r="17" spans="1:26" x14ac:dyDescent="0.25">
      <c r="A17" s="155"/>
      <c r="B17" s="155"/>
      <c r="C17" s="155"/>
      <c r="D17" s="155" t="s">
        <v>70</v>
      </c>
      <c r="E17" s="155"/>
      <c r="F17" s="166"/>
      <c r="G17" s="158"/>
      <c r="H17" s="158">
        <f>ROUND((SUM(M10:M16))/1,2)</f>
        <v>0</v>
      </c>
      <c r="I17" s="158">
        <f>ROUND((SUM(I10:I16))/1,2)</f>
        <v>0</v>
      </c>
      <c r="J17" s="155"/>
      <c r="K17" s="155"/>
      <c r="L17" s="155">
        <f>ROUND((SUM(L10:L16))/1,2)</f>
        <v>0</v>
      </c>
      <c r="M17" s="155">
        <f>ROUND((SUM(M10:M16))/1,2)</f>
        <v>0</v>
      </c>
      <c r="N17" s="155"/>
      <c r="O17" s="155"/>
      <c r="P17" s="173">
        <f>ROUND((SUM(P10:P16))/1,2)</f>
        <v>0</v>
      </c>
      <c r="Q17" s="152"/>
      <c r="R17" s="152"/>
      <c r="S17" s="173">
        <f>ROUND((SUM(S10:S16))/1,2)</f>
        <v>0</v>
      </c>
      <c r="T17" s="152"/>
      <c r="U17" s="152"/>
      <c r="V17" s="152"/>
      <c r="W17" s="152"/>
      <c r="X17" s="152"/>
      <c r="Y17" s="152"/>
      <c r="Z17" s="152"/>
    </row>
    <row r="18" spans="1:26" ht="14.45" x14ac:dyDescent="0.35">
      <c r="A18" s="1"/>
      <c r="B18" s="1"/>
      <c r="C18" s="1"/>
      <c r="D18" s="1"/>
      <c r="E18" s="1"/>
      <c r="F18" s="162"/>
      <c r="G18" s="148"/>
      <c r="H18" s="148"/>
      <c r="I18" s="148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5"/>
      <c r="B19" s="155"/>
      <c r="C19" s="155"/>
      <c r="D19" s="155" t="s">
        <v>71</v>
      </c>
      <c r="E19" s="155"/>
      <c r="F19" s="166"/>
      <c r="G19" s="156"/>
      <c r="H19" s="156"/>
      <c r="I19" s="156"/>
      <c r="J19" s="155"/>
      <c r="K19" s="155"/>
      <c r="L19" s="155"/>
      <c r="M19" s="155"/>
      <c r="N19" s="155"/>
      <c r="O19" s="155"/>
      <c r="P19" s="155"/>
      <c r="Q19" s="152"/>
      <c r="R19" s="152"/>
      <c r="S19" s="155"/>
      <c r="T19" s="152"/>
      <c r="U19" s="152"/>
      <c r="V19" s="152"/>
      <c r="W19" s="152"/>
      <c r="X19" s="152"/>
      <c r="Y19" s="152"/>
      <c r="Z19" s="152"/>
    </row>
    <row r="20" spans="1:26" ht="24.95" customHeight="1" x14ac:dyDescent="0.25">
      <c r="A20" s="170"/>
      <c r="B20" s="167" t="s">
        <v>100</v>
      </c>
      <c r="C20" s="171" t="s">
        <v>101</v>
      </c>
      <c r="D20" s="167" t="s">
        <v>102</v>
      </c>
      <c r="E20" s="167" t="s">
        <v>99</v>
      </c>
      <c r="F20" s="168">
        <v>3.885984E-2</v>
      </c>
      <c r="G20" s="169"/>
      <c r="H20" s="169"/>
      <c r="I20" s="169">
        <f t="shared" ref="I20:I25" si="4">ROUND(F20*(G20+H20),2)</f>
        <v>0</v>
      </c>
      <c r="J20" s="167">
        <f t="shared" ref="J20:J25" si="5">ROUND(F20*(N20),2)</f>
        <v>12.26</v>
      </c>
      <c r="K20" s="1">
        <f t="shared" ref="K20:K25" si="6">ROUND(F20*(O20),2)</f>
        <v>0</v>
      </c>
      <c r="L20" s="1">
        <f>ROUND(F20*(G20),2)</f>
        <v>0</v>
      </c>
      <c r="M20" s="1"/>
      <c r="N20" s="1">
        <v>315.45</v>
      </c>
      <c r="O20" s="1"/>
      <c r="P20" s="166">
        <f t="shared" ref="P20:P25" si="7">ROUND(F20*(R20),3)</f>
        <v>1E-3</v>
      </c>
      <c r="Q20" s="172"/>
      <c r="R20" s="172">
        <v>1.7205040000000001E-2</v>
      </c>
      <c r="S20" s="166"/>
      <c r="Z20">
        <v>0</v>
      </c>
    </row>
    <row r="21" spans="1:26" ht="24.95" customHeight="1" x14ac:dyDescent="0.25">
      <c r="A21" s="170"/>
      <c r="B21" s="167" t="s">
        <v>103</v>
      </c>
      <c r="C21" s="171" t="s">
        <v>104</v>
      </c>
      <c r="D21" s="167" t="s">
        <v>105</v>
      </c>
      <c r="E21" s="167" t="s">
        <v>88</v>
      </c>
      <c r="F21" s="168">
        <v>8.3231249999999992</v>
      </c>
      <c r="G21" s="169"/>
      <c r="H21" s="169"/>
      <c r="I21" s="169">
        <f t="shared" si="4"/>
        <v>0</v>
      </c>
      <c r="J21" s="167">
        <f t="shared" si="5"/>
        <v>1649.98</v>
      </c>
      <c r="K21" s="1">
        <f t="shared" si="6"/>
        <v>0</v>
      </c>
      <c r="L21" s="1">
        <f>ROUND(F21*(G21),2)</f>
        <v>0</v>
      </c>
      <c r="M21" s="1"/>
      <c r="N21" s="1">
        <v>198.24</v>
      </c>
      <c r="O21" s="1"/>
      <c r="P21" s="166">
        <f t="shared" si="7"/>
        <v>16.448</v>
      </c>
      <c r="Q21" s="172"/>
      <c r="R21" s="172">
        <v>1.9761599679999999</v>
      </c>
      <c r="S21" s="166"/>
      <c r="Z21">
        <v>0</v>
      </c>
    </row>
    <row r="22" spans="1:26" ht="24.95" customHeight="1" x14ac:dyDescent="0.25">
      <c r="A22" s="170"/>
      <c r="B22" s="167" t="s">
        <v>103</v>
      </c>
      <c r="C22" s="171" t="s">
        <v>106</v>
      </c>
      <c r="D22" s="167" t="s">
        <v>107</v>
      </c>
      <c r="E22" s="167" t="s">
        <v>88</v>
      </c>
      <c r="F22" s="168">
        <v>0.09</v>
      </c>
      <c r="G22" s="169"/>
      <c r="H22" s="169"/>
      <c r="I22" s="169">
        <f t="shared" si="4"/>
        <v>0</v>
      </c>
      <c r="J22" s="167">
        <f t="shared" si="5"/>
        <v>20.59</v>
      </c>
      <c r="K22" s="1">
        <f t="shared" si="6"/>
        <v>0</v>
      </c>
      <c r="L22" s="1">
        <f>ROUND(F22*(G22),2)</f>
        <v>0</v>
      </c>
      <c r="M22" s="1"/>
      <c r="N22" s="1">
        <v>228.75</v>
      </c>
      <c r="O22" s="1"/>
      <c r="P22" s="166">
        <f t="shared" si="7"/>
        <v>0.17299999999999999</v>
      </c>
      <c r="Q22" s="172"/>
      <c r="R22" s="172">
        <v>1.9267000000000001</v>
      </c>
      <c r="S22" s="166"/>
      <c r="Z22">
        <v>0</v>
      </c>
    </row>
    <row r="23" spans="1:26" ht="24.95" customHeight="1" x14ac:dyDescent="0.25">
      <c r="A23" s="170"/>
      <c r="B23" s="167" t="s">
        <v>103</v>
      </c>
      <c r="C23" s="171" t="s">
        <v>108</v>
      </c>
      <c r="D23" s="167" t="s">
        <v>109</v>
      </c>
      <c r="E23" s="167" t="s">
        <v>99</v>
      </c>
      <c r="F23" s="168">
        <v>7.3958399999999994E-2</v>
      </c>
      <c r="G23" s="169"/>
      <c r="H23" s="169"/>
      <c r="I23" s="169">
        <f t="shared" si="4"/>
        <v>0</v>
      </c>
      <c r="J23" s="167">
        <f t="shared" si="5"/>
        <v>74.430000000000007</v>
      </c>
      <c r="K23" s="1">
        <f t="shared" si="6"/>
        <v>0</v>
      </c>
      <c r="L23" s="1">
        <f>ROUND(F23*(G23),2)</f>
        <v>0</v>
      </c>
      <c r="M23" s="1"/>
      <c r="N23" s="1">
        <v>1006.34</v>
      </c>
      <c r="O23" s="1"/>
      <c r="P23" s="166">
        <f t="shared" si="7"/>
        <v>8.1000000000000003E-2</v>
      </c>
      <c r="Q23" s="172"/>
      <c r="R23" s="172">
        <v>1.0900000000000001</v>
      </c>
      <c r="S23" s="166"/>
      <c r="Z23">
        <v>0</v>
      </c>
    </row>
    <row r="24" spans="1:26" ht="35.1" customHeight="1" x14ac:dyDescent="0.25">
      <c r="A24" s="170"/>
      <c r="B24" s="167" t="s">
        <v>110</v>
      </c>
      <c r="C24" s="171" t="s">
        <v>111</v>
      </c>
      <c r="D24" s="167" t="s">
        <v>112</v>
      </c>
      <c r="E24" s="167" t="s">
        <v>99</v>
      </c>
      <c r="F24" s="168">
        <v>1.0586160000000001E-2</v>
      </c>
      <c r="G24" s="169"/>
      <c r="H24" s="169"/>
      <c r="I24" s="169">
        <f t="shared" si="4"/>
        <v>0</v>
      </c>
      <c r="J24" s="167">
        <f t="shared" si="5"/>
        <v>7.51</v>
      </c>
      <c r="K24" s="1">
        <f t="shared" si="6"/>
        <v>0</v>
      </c>
      <c r="L24" s="1"/>
      <c r="M24" s="1">
        <f>ROUND(F24*(H24),2)</f>
        <v>0</v>
      </c>
      <c r="N24" s="1">
        <v>709</v>
      </c>
      <c r="O24" s="1"/>
      <c r="P24" s="166">
        <f t="shared" si="7"/>
        <v>1.0999999999999999E-2</v>
      </c>
      <c r="Q24" s="172"/>
      <c r="R24" s="172">
        <v>1</v>
      </c>
      <c r="S24" s="166"/>
      <c r="Z24">
        <v>0</v>
      </c>
    </row>
    <row r="25" spans="1:26" ht="35.1" customHeight="1" x14ac:dyDescent="0.25">
      <c r="A25" s="170"/>
      <c r="B25" s="167" t="s">
        <v>110</v>
      </c>
      <c r="C25" s="171" t="s">
        <v>113</v>
      </c>
      <c r="D25" s="167" t="s">
        <v>114</v>
      </c>
      <c r="E25" s="167" t="s">
        <v>99</v>
      </c>
      <c r="F25" s="168">
        <v>2.8273679999999999E-2</v>
      </c>
      <c r="G25" s="169"/>
      <c r="H25" s="169"/>
      <c r="I25" s="169">
        <f t="shared" si="4"/>
        <v>0</v>
      </c>
      <c r="J25" s="167">
        <f t="shared" si="5"/>
        <v>20.05</v>
      </c>
      <c r="K25" s="1">
        <f t="shared" si="6"/>
        <v>0</v>
      </c>
      <c r="L25" s="1"/>
      <c r="M25" s="1">
        <f>ROUND(F25*(H25),2)</f>
        <v>0</v>
      </c>
      <c r="N25" s="1">
        <v>709</v>
      </c>
      <c r="O25" s="1"/>
      <c r="P25" s="166">
        <f t="shared" si="7"/>
        <v>2.8000000000000001E-2</v>
      </c>
      <c r="Q25" s="172"/>
      <c r="R25" s="172">
        <v>1</v>
      </c>
      <c r="S25" s="166"/>
      <c r="Z25">
        <v>0</v>
      </c>
    </row>
    <row r="26" spans="1:26" x14ac:dyDescent="0.25">
      <c r="A26" s="155"/>
      <c r="B26" s="155"/>
      <c r="C26" s="155"/>
      <c r="D26" s="155" t="s">
        <v>71</v>
      </c>
      <c r="E26" s="155"/>
      <c r="F26" s="166"/>
      <c r="G26" s="158"/>
      <c r="H26" s="158">
        <f>ROUND((SUM(M19:M25))/1,2)</f>
        <v>0</v>
      </c>
      <c r="I26" s="158">
        <f>ROUND((SUM(I19:I25))/1,2)</f>
        <v>0</v>
      </c>
      <c r="J26" s="155"/>
      <c r="K26" s="155"/>
      <c r="L26" s="155">
        <f>ROUND((SUM(L19:L25))/1,2)</f>
        <v>0</v>
      </c>
      <c r="M26" s="155">
        <f>ROUND((SUM(M19:M25))/1,2)</f>
        <v>0</v>
      </c>
      <c r="N26" s="155"/>
      <c r="O26" s="155"/>
      <c r="P26" s="173">
        <f>ROUND((SUM(P19:P25))/1,2)</f>
        <v>16.739999999999998</v>
      </c>
      <c r="Q26" s="152"/>
      <c r="R26" s="152"/>
      <c r="S26" s="173">
        <f>ROUND((SUM(S19:S25))/1,2)</f>
        <v>0</v>
      </c>
      <c r="T26" s="152"/>
      <c r="U26" s="152"/>
      <c r="V26" s="152"/>
      <c r="W26" s="152"/>
      <c r="X26" s="152"/>
      <c r="Y26" s="152"/>
      <c r="Z26" s="152"/>
    </row>
    <row r="27" spans="1:26" ht="14.45" x14ac:dyDescent="0.35">
      <c r="A27" s="1"/>
      <c r="B27" s="1"/>
      <c r="C27" s="1"/>
      <c r="D27" s="1"/>
      <c r="E27" s="1"/>
      <c r="F27" s="162"/>
      <c r="G27" s="148"/>
      <c r="H27" s="148"/>
      <c r="I27" s="148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5"/>
      <c r="B28" s="155"/>
      <c r="C28" s="155"/>
      <c r="D28" s="155" t="s">
        <v>72</v>
      </c>
      <c r="E28" s="155"/>
      <c r="F28" s="166"/>
      <c r="G28" s="156"/>
      <c r="H28" s="156"/>
      <c r="I28" s="156"/>
      <c r="J28" s="155"/>
      <c r="K28" s="155"/>
      <c r="L28" s="155"/>
      <c r="M28" s="155"/>
      <c r="N28" s="155"/>
      <c r="O28" s="155"/>
      <c r="P28" s="155"/>
      <c r="Q28" s="152"/>
      <c r="R28" s="152"/>
      <c r="S28" s="155"/>
      <c r="T28" s="152"/>
      <c r="U28" s="152"/>
      <c r="V28" s="152"/>
      <c r="W28" s="152"/>
      <c r="X28" s="152"/>
      <c r="Y28" s="152"/>
      <c r="Z28" s="152"/>
    </row>
    <row r="29" spans="1:26" ht="24.95" customHeight="1" x14ac:dyDescent="0.25">
      <c r="A29" s="170"/>
      <c r="B29" s="167" t="s">
        <v>115</v>
      </c>
      <c r="C29" s="171" t="s">
        <v>116</v>
      </c>
      <c r="D29" s="167" t="s">
        <v>117</v>
      </c>
      <c r="E29" s="167" t="s">
        <v>118</v>
      </c>
      <c r="F29" s="168">
        <v>73.966549999999998</v>
      </c>
      <c r="G29" s="169"/>
      <c r="H29" s="169"/>
      <c r="I29" s="169">
        <f t="shared" ref="I29:I50" si="8">ROUND(F29*(G29+H29),2)</f>
        <v>0</v>
      </c>
      <c r="J29" s="167">
        <f t="shared" ref="J29:J50" si="9">ROUND(F29*(N29),2)</f>
        <v>176.04</v>
      </c>
      <c r="K29" s="1">
        <f t="shared" ref="K29:K50" si="10">ROUND(F29*(O29),2)</f>
        <v>0</v>
      </c>
      <c r="L29" s="1">
        <f t="shared" ref="L29:L50" si="11">ROUND(F29*(G29),2)</f>
        <v>0</v>
      </c>
      <c r="M29" s="1"/>
      <c r="N29" s="1">
        <v>2.38</v>
      </c>
      <c r="O29" s="1"/>
      <c r="P29" s="166">
        <f>ROUND(F29*(R29),3)</f>
        <v>1.8819999999999999</v>
      </c>
      <c r="Q29" s="172"/>
      <c r="R29" s="172">
        <v>2.5441200000000001E-2</v>
      </c>
      <c r="S29" s="166">
        <f>ROUND(F29*(X29),3)</f>
        <v>14.497</v>
      </c>
      <c r="X29">
        <v>0.19600000000000001</v>
      </c>
      <c r="Z29">
        <v>0</v>
      </c>
    </row>
    <row r="30" spans="1:26" ht="24.95" customHeight="1" x14ac:dyDescent="0.25">
      <c r="A30" s="170"/>
      <c r="B30" s="167" t="s">
        <v>115</v>
      </c>
      <c r="C30" s="171" t="s">
        <v>119</v>
      </c>
      <c r="D30" s="167" t="s">
        <v>120</v>
      </c>
      <c r="E30" s="167" t="s">
        <v>88</v>
      </c>
      <c r="F30" s="168">
        <v>7.4256000000000002</v>
      </c>
      <c r="G30" s="169"/>
      <c r="H30" s="169"/>
      <c r="I30" s="169">
        <f t="shared" si="8"/>
        <v>0</v>
      </c>
      <c r="J30" s="167">
        <f t="shared" si="9"/>
        <v>156.83000000000001</v>
      </c>
      <c r="K30" s="1">
        <f t="shared" si="10"/>
        <v>0</v>
      </c>
      <c r="L30" s="1">
        <f t="shared" si="11"/>
        <v>0</v>
      </c>
      <c r="M30" s="1"/>
      <c r="N30" s="1">
        <v>21.12</v>
      </c>
      <c r="O30" s="1"/>
      <c r="P30" s="166">
        <f>ROUND(F30*(R30),3)</f>
        <v>0.36</v>
      </c>
      <c r="Q30" s="172"/>
      <c r="R30" s="172">
        <v>4.8507887999999999E-2</v>
      </c>
      <c r="S30" s="166">
        <f>ROUND(F30*(X30),3)</f>
        <v>14.146000000000001</v>
      </c>
      <c r="X30">
        <v>1.905</v>
      </c>
      <c r="Z30">
        <v>0</v>
      </c>
    </row>
    <row r="31" spans="1:26" ht="24.95" customHeight="1" x14ac:dyDescent="0.25">
      <c r="A31" s="170"/>
      <c r="B31" s="167" t="s">
        <v>115</v>
      </c>
      <c r="C31" s="171" t="s">
        <v>121</v>
      </c>
      <c r="D31" s="167" t="s">
        <v>122</v>
      </c>
      <c r="E31" s="167" t="s">
        <v>118</v>
      </c>
      <c r="F31" s="168">
        <v>12.265000000000001</v>
      </c>
      <c r="G31" s="169"/>
      <c r="H31" s="169"/>
      <c r="I31" s="169">
        <f t="shared" si="8"/>
        <v>0</v>
      </c>
      <c r="J31" s="167">
        <f t="shared" si="9"/>
        <v>65.739999999999995</v>
      </c>
      <c r="K31" s="1">
        <f t="shared" si="10"/>
        <v>0</v>
      </c>
      <c r="L31" s="1">
        <f t="shared" si="11"/>
        <v>0</v>
      </c>
      <c r="M31" s="1"/>
      <c r="N31" s="1">
        <v>5.36</v>
      </c>
      <c r="O31" s="1"/>
      <c r="P31" s="166">
        <f>ROUND(F31*(R31),3)</f>
        <v>0.31</v>
      </c>
      <c r="Q31" s="172"/>
      <c r="R31" s="172">
        <v>2.5271591999999999E-2</v>
      </c>
      <c r="S31" s="166">
        <f>ROUND(F31*(X31),3)</f>
        <v>1.006</v>
      </c>
      <c r="X31">
        <v>8.2000000000000003E-2</v>
      </c>
      <c r="Z31">
        <v>0</v>
      </c>
    </row>
    <row r="32" spans="1:26" ht="35.1" customHeight="1" x14ac:dyDescent="0.25">
      <c r="A32" s="170"/>
      <c r="B32" s="167" t="s">
        <v>115</v>
      </c>
      <c r="C32" s="171" t="s">
        <v>123</v>
      </c>
      <c r="D32" s="167" t="s">
        <v>124</v>
      </c>
      <c r="E32" s="167" t="s">
        <v>88</v>
      </c>
      <c r="F32" s="168">
        <v>61.614800000000002</v>
      </c>
      <c r="G32" s="169"/>
      <c r="H32" s="169"/>
      <c r="I32" s="169">
        <f t="shared" si="8"/>
        <v>0</v>
      </c>
      <c r="J32" s="167">
        <f t="shared" si="9"/>
        <v>3957.52</v>
      </c>
      <c r="K32" s="1">
        <f t="shared" si="10"/>
        <v>0</v>
      </c>
      <c r="L32" s="1">
        <f t="shared" si="11"/>
        <v>0</v>
      </c>
      <c r="M32" s="1"/>
      <c r="N32" s="1">
        <v>64.23</v>
      </c>
      <c r="O32" s="1"/>
      <c r="P32" s="166"/>
      <c r="Q32" s="172"/>
      <c r="R32" s="172"/>
      <c r="S32" s="166">
        <f>ROUND(F32*(X32),3)</f>
        <v>135.553</v>
      </c>
      <c r="X32">
        <v>2.2000000000000002</v>
      </c>
      <c r="Z32">
        <v>0</v>
      </c>
    </row>
    <row r="33" spans="1:26" ht="24.95" customHeight="1" x14ac:dyDescent="0.25">
      <c r="A33" s="170"/>
      <c r="B33" s="167" t="s">
        <v>115</v>
      </c>
      <c r="C33" s="171" t="s">
        <v>125</v>
      </c>
      <c r="D33" s="167" t="s">
        <v>126</v>
      </c>
      <c r="E33" s="167" t="s">
        <v>118</v>
      </c>
      <c r="F33" s="168">
        <v>23.68</v>
      </c>
      <c r="G33" s="169"/>
      <c r="H33" s="169"/>
      <c r="I33" s="169">
        <f t="shared" si="8"/>
        <v>0</v>
      </c>
      <c r="J33" s="167">
        <f t="shared" si="9"/>
        <v>53.04</v>
      </c>
      <c r="K33" s="1">
        <f t="shared" si="10"/>
        <v>0</v>
      </c>
      <c r="L33" s="1">
        <f t="shared" si="11"/>
        <v>0</v>
      </c>
      <c r="M33" s="1"/>
      <c r="N33" s="1">
        <v>2.2400000000000002</v>
      </c>
      <c r="O33" s="1"/>
      <c r="P33" s="166"/>
      <c r="Q33" s="172"/>
      <c r="R33" s="172"/>
      <c r="S33" s="166">
        <f>ROUND(F33*(X33),3)</f>
        <v>0.308</v>
      </c>
      <c r="X33">
        <v>1.2999999999999999E-2</v>
      </c>
      <c r="Z33">
        <v>0</v>
      </c>
    </row>
    <row r="34" spans="1:26" ht="24.95" customHeight="1" x14ac:dyDescent="0.25">
      <c r="A34" s="170"/>
      <c r="B34" s="167" t="s">
        <v>115</v>
      </c>
      <c r="C34" s="171" t="s">
        <v>127</v>
      </c>
      <c r="D34" s="167" t="s">
        <v>128</v>
      </c>
      <c r="E34" s="167" t="s">
        <v>129</v>
      </c>
      <c r="F34" s="168">
        <v>2</v>
      </c>
      <c r="G34" s="169"/>
      <c r="H34" s="169"/>
      <c r="I34" s="169">
        <f t="shared" si="8"/>
        <v>0</v>
      </c>
      <c r="J34" s="167">
        <f t="shared" si="9"/>
        <v>7.46</v>
      </c>
      <c r="K34" s="1">
        <f t="shared" si="10"/>
        <v>0</v>
      </c>
      <c r="L34" s="1">
        <f t="shared" si="11"/>
        <v>0</v>
      </c>
      <c r="M34" s="1"/>
      <c r="N34" s="1">
        <v>3.73</v>
      </c>
      <c r="O34" s="1"/>
      <c r="P34" s="166"/>
      <c r="Q34" s="172"/>
      <c r="R34" s="172"/>
      <c r="S34" s="166"/>
      <c r="Z34">
        <v>0</v>
      </c>
    </row>
    <row r="35" spans="1:26" ht="24.95" customHeight="1" x14ac:dyDescent="0.25">
      <c r="A35" s="170"/>
      <c r="B35" s="167" t="s">
        <v>115</v>
      </c>
      <c r="C35" s="171" t="s">
        <v>130</v>
      </c>
      <c r="D35" s="167" t="s">
        <v>131</v>
      </c>
      <c r="E35" s="167" t="s">
        <v>118</v>
      </c>
      <c r="F35" s="168">
        <v>14.4</v>
      </c>
      <c r="G35" s="169"/>
      <c r="H35" s="169"/>
      <c r="I35" s="169">
        <f t="shared" si="8"/>
        <v>0</v>
      </c>
      <c r="J35" s="167">
        <f t="shared" si="9"/>
        <v>64.22</v>
      </c>
      <c r="K35" s="1">
        <f t="shared" si="10"/>
        <v>0</v>
      </c>
      <c r="L35" s="1">
        <f t="shared" si="11"/>
        <v>0</v>
      </c>
      <c r="M35" s="1"/>
      <c r="N35" s="1">
        <v>4.46</v>
      </c>
      <c r="O35" s="1"/>
      <c r="P35" s="166"/>
      <c r="Q35" s="172"/>
      <c r="R35" s="172"/>
      <c r="S35" s="166">
        <f t="shared" ref="S35:S43" si="12">ROUND(F35*(X35),3)</f>
        <v>1.181</v>
      </c>
      <c r="X35">
        <v>8.2000000000000003E-2</v>
      </c>
      <c r="Z35">
        <v>0</v>
      </c>
    </row>
    <row r="36" spans="1:26" ht="24.95" customHeight="1" x14ac:dyDescent="0.25">
      <c r="A36" s="170"/>
      <c r="B36" s="167" t="s">
        <v>115</v>
      </c>
      <c r="C36" s="171" t="s">
        <v>130</v>
      </c>
      <c r="D36" s="167" t="s">
        <v>132</v>
      </c>
      <c r="E36" s="167" t="s">
        <v>118</v>
      </c>
      <c r="F36" s="168">
        <v>10.269</v>
      </c>
      <c r="G36" s="169"/>
      <c r="H36" s="169"/>
      <c r="I36" s="169">
        <f t="shared" si="8"/>
        <v>0</v>
      </c>
      <c r="J36" s="167">
        <f t="shared" si="9"/>
        <v>45.8</v>
      </c>
      <c r="K36" s="1">
        <f t="shared" si="10"/>
        <v>0</v>
      </c>
      <c r="L36" s="1">
        <f t="shared" si="11"/>
        <v>0</v>
      </c>
      <c r="M36" s="1"/>
      <c r="N36" s="1">
        <v>4.46</v>
      </c>
      <c r="O36" s="1"/>
      <c r="P36" s="166"/>
      <c r="Q36" s="172"/>
      <c r="R36" s="172"/>
      <c r="S36" s="166">
        <f t="shared" si="12"/>
        <v>0.84199999999999997</v>
      </c>
      <c r="X36">
        <v>8.2000000000000003E-2</v>
      </c>
      <c r="Z36">
        <v>0</v>
      </c>
    </row>
    <row r="37" spans="1:26" ht="24.95" customHeight="1" x14ac:dyDescent="0.25">
      <c r="A37" s="170"/>
      <c r="B37" s="167" t="s">
        <v>115</v>
      </c>
      <c r="C37" s="171" t="s">
        <v>133</v>
      </c>
      <c r="D37" s="167" t="s">
        <v>134</v>
      </c>
      <c r="E37" s="167" t="s">
        <v>118</v>
      </c>
      <c r="F37" s="168">
        <v>2.02</v>
      </c>
      <c r="G37" s="169"/>
      <c r="H37" s="169"/>
      <c r="I37" s="169">
        <f t="shared" si="8"/>
        <v>0</v>
      </c>
      <c r="J37" s="167">
        <f t="shared" si="9"/>
        <v>13.51</v>
      </c>
      <c r="K37" s="1">
        <f t="shared" si="10"/>
        <v>0</v>
      </c>
      <c r="L37" s="1">
        <f t="shared" si="11"/>
        <v>0</v>
      </c>
      <c r="M37" s="1"/>
      <c r="N37" s="1">
        <v>6.6899999999999995</v>
      </c>
      <c r="O37" s="1"/>
      <c r="P37" s="166">
        <f>ROUND(F37*(R37),3)</f>
        <v>0.127</v>
      </c>
      <c r="Q37" s="172"/>
      <c r="R37" s="172">
        <v>6.2754959999999999E-2</v>
      </c>
      <c r="S37" s="166">
        <f t="shared" si="12"/>
        <v>0.56799999999999995</v>
      </c>
      <c r="X37">
        <v>0.28100000000000003</v>
      </c>
      <c r="Z37">
        <v>0</v>
      </c>
    </row>
    <row r="38" spans="1:26" ht="24.95" customHeight="1" x14ac:dyDescent="0.25">
      <c r="A38" s="170"/>
      <c r="B38" s="167" t="s">
        <v>115</v>
      </c>
      <c r="C38" s="171" t="s">
        <v>135</v>
      </c>
      <c r="D38" s="167" t="s">
        <v>136</v>
      </c>
      <c r="E38" s="167" t="s">
        <v>88</v>
      </c>
      <c r="F38" s="168">
        <v>6.3718874999999997</v>
      </c>
      <c r="G38" s="169"/>
      <c r="H38" s="169"/>
      <c r="I38" s="169">
        <f t="shared" si="8"/>
        <v>0</v>
      </c>
      <c r="J38" s="167">
        <f t="shared" si="9"/>
        <v>282.08</v>
      </c>
      <c r="K38" s="1">
        <f t="shared" si="10"/>
        <v>0</v>
      </c>
      <c r="L38" s="1">
        <f t="shared" si="11"/>
        <v>0</v>
      </c>
      <c r="M38" s="1"/>
      <c r="N38" s="1">
        <v>44.27</v>
      </c>
      <c r="O38" s="1"/>
      <c r="P38" s="166">
        <f>ROUND(F38*(R38),3)</f>
        <v>0.441</v>
      </c>
      <c r="Q38" s="172"/>
      <c r="R38" s="172">
        <v>6.9200064000000006E-2</v>
      </c>
      <c r="S38" s="166">
        <f t="shared" si="12"/>
        <v>11.946999999999999</v>
      </c>
      <c r="X38">
        <v>1.875</v>
      </c>
      <c r="Z38">
        <v>0</v>
      </c>
    </row>
    <row r="39" spans="1:26" ht="24.95" customHeight="1" x14ac:dyDescent="0.25">
      <c r="A39" s="170"/>
      <c r="B39" s="167" t="s">
        <v>115</v>
      </c>
      <c r="C39" s="171" t="s">
        <v>137</v>
      </c>
      <c r="D39" s="167" t="s">
        <v>138</v>
      </c>
      <c r="E39" s="167" t="s">
        <v>129</v>
      </c>
      <c r="F39" s="168">
        <v>4</v>
      </c>
      <c r="G39" s="169"/>
      <c r="H39" s="169"/>
      <c r="I39" s="169">
        <f t="shared" si="8"/>
        <v>0</v>
      </c>
      <c r="J39" s="167">
        <f t="shared" si="9"/>
        <v>23.6</v>
      </c>
      <c r="K39" s="1">
        <f t="shared" si="10"/>
        <v>0</v>
      </c>
      <c r="L39" s="1">
        <f t="shared" si="11"/>
        <v>0</v>
      </c>
      <c r="M39" s="1"/>
      <c r="N39" s="1">
        <v>5.9</v>
      </c>
      <c r="O39" s="1"/>
      <c r="P39" s="166">
        <f>ROUND(F39*(R39),3)</f>
        <v>7.4999999999999997E-2</v>
      </c>
      <c r="Q39" s="172"/>
      <c r="R39" s="172">
        <v>1.8656880000000001E-2</v>
      </c>
      <c r="S39" s="166">
        <f t="shared" si="12"/>
        <v>0.124</v>
      </c>
      <c r="X39">
        <v>3.1E-2</v>
      </c>
      <c r="Z39">
        <v>0</v>
      </c>
    </row>
    <row r="40" spans="1:26" ht="24.95" customHeight="1" x14ac:dyDescent="0.25">
      <c r="A40" s="170"/>
      <c r="B40" s="167" t="s">
        <v>115</v>
      </c>
      <c r="C40" s="171" t="s">
        <v>139</v>
      </c>
      <c r="D40" s="167" t="s">
        <v>140</v>
      </c>
      <c r="E40" s="167" t="s">
        <v>118</v>
      </c>
      <c r="F40" s="168">
        <v>132.64025000000001</v>
      </c>
      <c r="G40" s="169"/>
      <c r="H40" s="169"/>
      <c r="I40" s="169">
        <f t="shared" si="8"/>
        <v>0</v>
      </c>
      <c r="J40" s="167">
        <f t="shared" si="9"/>
        <v>364.76</v>
      </c>
      <c r="K40" s="1">
        <f t="shared" si="10"/>
        <v>0</v>
      </c>
      <c r="L40" s="1">
        <f t="shared" si="11"/>
        <v>0</v>
      </c>
      <c r="M40" s="1"/>
      <c r="N40" s="1">
        <v>2.75</v>
      </c>
      <c r="O40" s="1"/>
      <c r="P40" s="166"/>
      <c r="Q40" s="172"/>
      <c r="R40" s="172"/>
      <c r="S40" s="166">
        <f t="shared" si="12"/>
        <v>6.6319999999999997</v>
      </c>
      <c r="X40">
        <v>0.05</v>
      </c>
      <c r="Z40">
        <v>0</v>
      </c>
    </row>
    <row r="41" spans="1:26" ht="24.95" customHeight="1" x14ac:dyDescent="0.25">
      <c r="A41" s="170"/>
      <c r="B41" s="167" t="s">
        <v>115</v>
      </c>
      <c r="C41" s="171" t="s">
        <v>141</v>
      </c>
      <c r="D41" s="167" t="s">
        <v>142</v>
      </c>
      <c r="E41" s="167" t="s">
        <v>118</v>
      </c>
      <c r="F41" s="168">
        <v>95.120999999999995</v>
      </c>
      <c r="G41" s="169"/>
      <c r="H41" s="169"/>
      <c r="I41" s="169">
        <f t="shared" si="8"/>
        <v>0</v>
      </c>
      <c r="J41" s="167">
        <f t="shared" si="9"/>
        <v>545.04</v>
      </c>
      <c r="K41" s="1">
        <f t="shared" si="10"/>
        <v>0</v>
      </c>
      <c r="L41" s="1">
        <f t="shared" si="11"/>
        <v>0</v>
      </c>
      <c r="M41" s="1"/>
      <c r="N41" s="1">
        <v>5.73</v>
      </c>
      <c r="O41" s="1"/>
      <c r="P41" s="166"/>
      <c r="Q41" s="172"/>
      <c r="R41" s="172"/>
      <c r="S41" s="166">
        <f t="shared" si="12"/>
        <v>5.8019999999999996</v>
      </c>
      <c r="X41">
        <v>6.0999999999999999E-2</v>
      </c>
      <c r="Z41">
        <v>0</v>
      </c>
    </row>
    <row r="42" spans="1:26" ht="24.95" customHeight="1" x14ac:dyDescent="0.25">
      <c r="A42" s="170"/>
      <c r="B42" s="167" t="s">
        <v>115</v>
      </c>
      <c r="C42" s="171" t="s">
        <v>143</v>
      </c>
      <c r="D42" s="167" t="s">
        <v>144</v>
      </c>
      <c r="E42" s="167" t="s">
        <v>118</v>
      </c>
      <c r="F42" s="168">
        <v>95.120999999999995</v>
      </c>
      <c r="G42" s="169"/>
      <c r="H42" s="169"/>
      <c r="I42" s="169">
        <f t="shared" si="8"/>
        <v>0</v>
      </c>
      <c r="J42" s="167">
        <f t="shared" si="9"/>
        <v>283.45999999999998</v>
      </c>
      <c r="K42" s="1">
        <f t="shared" si="10"/>
        <v>0</v>
      </c>
      <c r="L42" s="1">
        <f t="shared" si="11"/>
        <v>0</v>
      </c>
      <c r="M42" s="1"/>
      <c r="N42" s="1">
        <v>2.98</v>
      </c>
      <c r="O42" s="1"/>
      <c r="P42" s="166"/>
      <c r="Q42" s="172"/>
      <c r="R42" s="172"/>
      <c r="S42" s="166">
        <f t="shared" si="12"/>
        <v>6.468</v>
      </c>
      <c r="X42">
        <v>6.8000000000000005E-2</v>
      </c>
      <c r="Z42">
        <v>0</v>
      </c>
    </row>
    <row r="43" spans="1:26" ht="24.95" customHeight="1" x14ac:dyDescent="0.25">
      <c r="A43" s="170"/>
      <c r="B43" s="167" t="s">
        <v>115</v>
      </c>
      <c r="C43" s="171" t="s">
        <v>145</v>
      </c>
      <c r="D43" s="167" t="s">
        <v>146</v>
      </c>
      <c r="E43" s="167" t="s">
        <v>118</v>
      </c>
      <c r="F43" s="168">
        <v>12.68</v>
      </c>
      <c r="G43" s="169"/>
      <c r="H43" s="169"/>
      <c r="I43" s="169">
        <f t="shared" si="8"/>
        <v>0</v>
      </c>
      <c r="J43" s="167">
        <f t="shared" si="9"/>
        <v>49.2</v>
      </c>
      <c r="K43" s="1">
        <f t="shared" si="10"/>
        <v>0</v>
      </c>
      <c r="L43" s="1">
        <f t="shared" si="11"/>
        <v>0</v>
      </c>
      <c r="M43" s="1"/>
      <c r="N43" s="1">
        <v>3.88</v>
      </c>
      <c r="O43" s="1"/>
      <c r="P43" s="166"/>
      <c r="Q43" s="172"/>
      <c r="R43" s="172"/>
      <c r="S43" s="166">
        <f t="shared" si="12"/>
        <v>1.129</v>
      </c>
      <c r="X43">
        <v>8.8999999999999996E-2</v>
      </c>
      <c r="Z43">
        <v>0</v>
      </c>
    </row>
    <row r="44" spans="1:26" ht="24.95" customHeight="1" x14ac:dyDescent="0.25">
      <c r="A44" s="170"/>
      <c r="B44" s="167" t="s">
        <v>115</v>
      </c>
      <c r="C44" s="171" t="s">
        <v>147</v>
      </c>
      <c r="D44" s="167" t="s">
        <v>148</v>
      </c>
      <c r="E44" s="167" t="s">
        <v>99</v>
      </c>
      <c r="F44" s="168">
        <v>201.89371126250001</v>
      </c>
      <c r="G44" s="169"/>
      <c r="H44" s="169"/>
      <c r="I44" s="169">
        <f t="shared" si="8"/>
        <v>0</v>
      </c>
      <c r="J44" s="167">
        <f t="shared" si="9"/>
        <v>2487.33</v>
      </c>
      <c r="K44" s="1">
        <f t="shared" si="10"/>
        <v>0</v>
      </c>
      <c r="L44" s="1">
        <f t="shared" si="11"/>
        <v>0</v>
      </c>
      <c r="M44" s="1"/>
      <c r="N44" s="1">
        <v>12.32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115</v>
      </c>
      <c r="C45" s="171" t="s">
        <v>149</v>
      </c>
      <c r="D45" s="167" t="s">
        <v>150</v>
      </c>
      <c r="E45" s="167" t="s">
        <v>99</v>
      </c>
      <c r="F45" s="168">
        <v>1817.046</v>
      </c>
      <c r="G45" s="169"/>
      <c r="H45" s="169"/>
      <c r="I45" s="169">
        <f t="shared" si="8"/>
        <v>0</v>
      </c>
      <c r="J45" s="167">
        <f t="shared" si="9"/>
        <v>799.5</v>
      </c>
      <c r="K45" s="1">
        <f t="shared" si="10"/>
        <v>0</v>
      </c>
      <c r="L45" s="1">
        <f t="shared" si="11"/>
        <v>0</v>
      </c>
      <c r="M45" s="1"/>
      <c r="N45" s="1">
        <v>0.44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115</v>
      </c>
      <c r="C46" s="171" t="s">
        <v>151</v>
      </c>
      <c r="D46" s="167" t="s">
        <v>152</v>
      </c>
      <c r="E46" s="167" t="s">
        <v>99</v>
      </c>
      <c r="F46" s="168">
        <v>201.89371126250001</v>
      </c>
      <c r="G46" s="169"/>
      <c r="H46" s="169"/>
      <c r="I46" s="169">
        <f t="shared" si="8"/>
        <v>0</v>
      </c>
      <c r="J46" s="167">
        <f t="shared" si="9"/>
        <v>1625.24</v>
      </c>
      <c r="K46" s="1">
        <f t="shared" si="10"/>
        <v>0</v>
      </c>
      <c r="L46" s="1">
        <f t="shared" si="11"/>
        <v>0</v>
      </c>
      <c r="M46" s="1"/>
      <c r="N46" s="1">
        <v>8.0500000000000007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115</v>
      </c>
      <c r="C47" s="171" t="s">
        <v>153</v>
      </c>
      <c r="D47" s="167" t="s">
        <v>154</v>
      </c>
      <c r="E47" s="167" t="s">
        <v>99</v>
      </c>
      <c r="F47" s="168">
        <v>1009.47</v>
      </c>
      <c r="G47" s="169"/>
      <c r="H47" s="169"/>
      <c r="I47" s="169">
        <f t="shared" si="8"/>
        <v>0</v>
      </c>
      <c r="J47" s="167">
        <f t="shared" si="9"/>
        <v>908.52</v>
      </c>
      <c r="K47" s="1">
        <f t="shared" si="10"/>
        <v>0</v>
      </c>
      <c r="L47" s="1">
        <f t="shared" si="11"/>
        <v>0</v>
      </c>
      <c r="M47" s="1"/>
      <c r="N47" s="1">
        <v>0.9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115</v>
      </c>
      <c r="C48" s="171" t="s">
        <v>155</v>
      </c>
      <c r="D48" s="167" t="s">
        <v>156</v>
      </c>
      <c r="E48" s="167" t="s">
        <v>157</v>
      </c>
      <c r="F48" s="168">
        <v>201.89371126250001</v>
      </c>
      <c r="G48" s="169"/>
      <c r="H48" s="169"/>
      <c r="I48" s="169">
        <f t="shared" si="8"/>
        <v>0</v>
      </c>
      <c r="J48" s="167">
        <f t="shared" si="9"/>
        <v>2018.94</v>
      </c>
      <c r="K48" s="1">
        <f t="shared" si="10"/>
        <v>0</v>
      </c>
      <c r="L48" s="1">
        <f t="shared" si="11"/>
        <v>0</v>
      </c>
      <c r="M48" s="1"/>
      <c r="N48" s="1">
        <v>10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158</v>
      </c>
      <c r="C49" s="171" t="s">
        <v>159</v>
      </c>
      <c r="D49" s="167" t="s">
        <v>160</v>
      </c>
      <c r="E49" s="167" t="s">
        <v>99</v>
      </c>
      <c r="F49" s="168">
        <v>201.89371126250001</v>
      </c>
      <c r="G49" s="169"/>
      <c r="H49" s="169"/>
      <c r="I49" s="169">
        <f t="shared" si="8"/>
        <v>0</v>
      </c>
      <c r="J49" s="167">
        <f t="shared" si="9"/>
        <v>714.7</v>
      </c>
      <c r="K49" s="1">
        <f t="shared" si="10"/>
        <v>0</v>
      </c>
      <c r="L49" s="1">
        <f t="shared" si="11"/>
        <v>0</v>
      </c>
      <c r="M49" s="1"/>
      <c r="N49" s="1">
        <v>3.54</v>
      </c>
      <c r="O49" s="1"/>
      <c r="P49" s="166"/>
      <c r="Q49" s="172"/>
      <c r="R49" s="172"/>
      <c r="S49" s="166"/>
      <c r="Z49">
        <v>0</v>
      </c>
    </row>
    <row r="50" spans="1:26" ht="24.95" customHeight="1" x14ac:dyDescent="0.25">
      <c r="A50" s="170"/>
      <c r="B50" s="167" t="s">
        <v>161</v>
      </c>
      <c r="C50" s="171" t="s">
        <v>162</v>
      </c>
      <c r="D50" s="167" t="s">
        <v>163</v>
      </c>
      <c r="E50" s="167" t="s">
        <v>118</v>
      </c>
      <c r="F50" s="168">
        <v>117.86185999999999</v>
      </c>
      <c r="G50" s="169"/>
      <c r="H50" s="169"/>
      <c r="I50" s="169">
        <f t="shared" si="8"/>
        <v>0</v>
      </c>
      <c r="J50" s="167">
        <f t="shared" si="9"/>
        <v>769.64</v>
      </c>
      <c r="K50" s="1">
        <f t="shared" si="10"/>
        <v>0</v>
      </c>
      <c r="L50" s="1">
        <f t="shared" si="11"/>
        <v>0</v>
      </c>
      <c r="M50" s="1"/>
      <c r="N50" s="1">
        <v>6.53</v>
      </c>
      <c r="O50" s="1"/>
      <c r="P50" s="166">
        <f>ROUND(F50*(R50),3)</f>
        <v>0.01</v>
      </c>
      <c r="Q50" s="172"/>
      <c r="R50" s="172">
        <v>8.1500000000000002E-5</v>
      </c>
      <c r="S50" s="166"/>
      <c r="Z50">
        <v>0</v>
      </c>
    </row>
    <row r="51" spans="1:26" x14ac:dyDescent="0.25">
      <c r="A51" s="155"/>
      <c r="B51" s="155"/>
      <c r="C51" s="155"/>
      <c r="D51" s="155" t="s">
        <v>72</v>
      </c>
      <c r="E51" s="155"/>
      <c r="F51" s="166"/>
      <c r="G51" s="158"/>
      <c r="H51" s="158">
        <f>ROUND((SUM(M28:M50))/1,2)</f>
        <v>0</v>
      </c>
      <c r="I51" s="158">
        <f>ROUND((SUM(I28:I50))/1,2)</f>
        <v>0</v>
      </c>
      <c r="J51" s="155"/>
      <c r="K51" s="155"/>
      <c r="L51" s="155">
        <f>ROUND((SUM(L28:L50))/1,2)</f>
        <v>0</v>
      </c>
      <c r="M51" s="155">
        <f>ROUND((SUM(M28:M50))/1,2)</f>
        <v>0</v>
      </c>
      <c r="N51" s="155"/>
      <c r="O51" s="155"/>
      <c r="P51" s="173">
        <f>ROUND((SUM(P28:P50))/1,2)</f>
        <v>3.21</v>
      </c>
      <c r="Q51" s="152"/>
      <c r="R51" s="152"/>
      <c r="S51" s="173">
        <f>ROUND((SUM(S28:S50))/1,2)</f>
        <v>200.2</v>
      </c>
      <c r="T51" s="152"/>
      <c r="U51" s="152"/>
      <c r="V51" s="152"/>
      <c r="W51" s="152"/>
      <c r="X51" s="152"/>
      <c r="Y51" s="152"/>
      <c r="Z51" s="152"/>
    </row>
    <row r="52" spans="1:26" ht="14.45" x14ac:dyDescent="0.35">
      <c r="A52" s="1"/>
      <c r="B52" s="1"/>
      <c r="C52" s="1"/>
      <c r="D52" s="1"/>
      <c r="E52" s="1"/>
      <c r="F52" s="162"/>
      <c r="G52" s="148"/>
      <c r="H52" s="148"/>
      <c r="I52" s="148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55"/>
      <c r="B53" s="155"/>
      <c r="C53" s="155"/>
      <c r="D53" s="155" t="s">
        <v>73</v>
      </c>
      <c r="E53" s="155"/>
      <c r="F53" s="166"/>
      <c r="G53" s="156"/>
      <c r="H53" s="156"/>
      <c r="I53" s="156"/>
      <c r="J53" s="155"/>
      <c r="K53" s="155"/>
      <c r="L53" s="155"/>
      <c r="M53" s="155"/>
      <c r="N53" s="155"/>
      <c r="O53" s="155"/>
      <c r="P53" s="155"/>
      <c r="Q53" s="152"/>
      <c r="R53" s="152"/>
      <c r="S53" s="155"/>
      <c r="T53" s="152"/>
      <c r="U53" s="152"/>
      <c r="V53" s="152"/>
      <c r="W53" s="152"/>
      <c r="X53" s="152"/>
      <c r="Y53" s="152"/>
      <c r="Z53" s="152"/>
    </row>
    <row r="54" spans="1:26" ht="24.95" customHeight="1" x14ac:dyDescent="0.25">
      <c r="A54" s="170"/>
      <c r="B54" s="167" t="s">
        <v>103</v>
      </c>
      <c r="C54" s="171" t="s">
        <v>164</v>
      </c>
      <c r="D54" s="167" t="s">
        <v>165</v>
      </c>
      <c r="E54" s="167" t="s">
        <v>99</v>
      </c>
      <c r="F54" s="168">
        <v>19.9452598592252</v>
      </c>
      <c r="G54" s="169"/>
      <c r="H54" s="169"/>
      <c r="I54" s="169">
        <f>ROUND(F54*(G54+H54),2)</f>
        <v>0</v>
      </c>
      <c r="J54" s="167">
        <f>ROUND(F54*(N54),2)</f>
        <v>555.66999999999996</v>
      </c>
      <c r="K54" s="1">
        <f>ROUND(F54*(O54),2)</f>
        <v>0</v>
      </c>
      <c r="L54" s="1">
        <f>ROUND(F54*(G54),2)</f>
        <v>0</v>
      </c>
      <c r="M54" s="1"/>
      <c r="N54" s="1">
        <v>27.86</v>
      </c>
      <c r="O54" s="1"/>
      <c r="P54" s="166"/>
      <c r="Q54" s="172"/>
      <c r="R54" s="172"/>
      <c r="S54" s="166"/>
      <c r="Z54">
        <v>0</v>
      </c>
    </row>
    <row r="55" spans="1:26" x14ac:dyDescent="0.25">
      <c r="A55" s="155"/>
      <c r="B55" s="155"/>
      <c r="C55" s="155"/>
      <c r="D55" s="155" t="s">
        <v>73</v>
      </c>
      <c r="E55" s="155"/>
      <c r="F55" s="166"/>
      <c r="G55" s="158"/>
      <c r="H55" s="158"/>
      <c r="I55" s="158">
        <f>ROUND((SUM(I53:I54))/1,2)</f>
        <v>0</v>
      </c>
      <c r="J55" s="155"/>
      <c r="K55" s="155"/>
      <c r="L55" s="155">
        <f>ROUND((SUM(L53:L54))/1,2)</f>
        <v>0</v>
      </c>
      <c r="M55" s="155">
        <f>ROUND((SUM(M53:M54))/1,2)</f>
        <v>0</v>
      </c>
      <c r="N55" s="155"/>
      <c r="O55" s="155"/>
      <c r="P55" s="173">
        <f>ROUND((SUM(P53:P54))/1,2)</f>
        <v>0</v>
      </c>
      <c r="S55" s="166">
        <f>ROUND((SUM(S53:S54))/1,2)</f>
        <v>0</v>
      </c>
    </row>
    <row r="56" spans="1:26" ht="14.45" x14ac:dyDescent="0.35">
      <c r="A56" s="1"/>
      <c r="B56" s="1"/>
      <c r="C56" s="1"/>
      <c r="D56" s="1"/>
      <c r="E56" s="1"/>
      <c r="F56" s="162"/>
      <c r="G56" s="148"/>
      <c r="H56" s="148"/>
      <c r="I56" s="148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5"/>
      <c r="B57" s="155"/>
      <c r="C57" s="155"/>
      <c r="D57" s="2" t="s">
        <v>69</v>
      </c>
      <c r="E57" s="155"/>
      <c r="F57" s="166"/>
      <c r="G57" s="158"/>
      <c r="H57" s="158"/>
      <c r="I57" s="158">
        <f>ROUND((SUM(I9:I56))/2,2)</f>
        <v>0</v>
      </c>
      <c r="J57" s="155"/>
      <c r="K57" s="155"/>
      <c r="L57" s="155">
        <f>ROUND((SUM(L9:L56))/2,2)</f>
        <v>0</v>
      </c>
      <c r="M57" s="155">
        <f>ROUND((SUM(M9:M56))/2,2)</f>
        <v>0</v>
      </c>
      <c r="N57" s="155"/>
      <c r="O57" s="155"/>
      <c r="P57" s="173">
        <f>ROUND((SUM(P9:P56))/2,2)</f>
        <v>19.95</v>
      </c>
      <c r="S57" s="173">
        <f>ROUND((SUM(S9:S56))/2,2)</f>
        <v>200.2</v>
      </c>
    </row>
    <row r="58" spans="1:26" x14ac:dyDescent="0.25">
      <c r="A58" s="174"/>
      <c r="B58" s="174" t="s">
        <v>12</v>
      </c>
      <c r="C58" s="174"/>
      <c r="D58" s="174"/>
      <c r="E58" s="174"/>
      <c r="F58" s="175" t="s">
        <v>74</v>
      </c>
      <c r="G58" s="176"/>
      <c r="H58" s="176">
        <f>ROUND((SUM(M9:M57))/3,2)</f>
        <v>0</v>
      </c>
      <c r="I58" s="176">
        <f>ROUND((SUM(I9:I57))/3,2)</f>
        <v>0</v>
      </c>
      <c r="J58" s="174"/>
      <c r="K58" s="174">
        <f>ROUND((SUM(K9:K57)),2)</f>
        <v>0</v>
      </c>
      <c r="L58" s="174">
        <f>ROUND((SUM(L9:L57))/3,2)</f>
        <v>0</v>
      </c>
      <c r="M58" s="174">
        <f>ROUND((SUM(M9:M57))/3,2)</f>
        <v>0</v>
      </c>
      <c r="N58" s="174"/>
      <c r="O58" s="174"/>
      <c r="P58" s="175">
        <f>ROUND((SUM(P9:P57))/3,2)</f>
        <v>19.95</v>
      </c>
      <c r="S58" s="175">
        <f>ROUND((SUM(S9:S57))/3,2)</f>
        <v>200.2</v>
      </c>
      <c r="Z58">
        <f>(SUM(Z9:Z57))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PLAVÁRNE 2.ETAPA - BARDEJOV (  WELLNESS ) 2.časť / SO 01 - PLAVÁREŇ - (BÚRACIE PRÁCE)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25">
      <c r="A3" s="11"/>
      <c r="B3" s="40" t="s">
        <v>166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44" t="s">
        <v>24</v>
      </c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>
        <f>'Rekap 13492'!B20</f>
        <v>0</v>
      </c>
      <c r="E16" s="96">
        <f>'Rekap 13492'!C20</f>
        <v>0</v>
      </c>
      <c r="F16" s="105">
        <f>'Rekap 13492'!D20</f>
        <v>0</v>
      </c>
      <c r="G16" s="59">
        <v>6</v>
      </c>
      <c r="H16" s="114" t="s">
        <v>40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35</v>
      </c>
      <c r="D17" s="77">
        <f>'Rekap 13492'!B34</f>
        <v>0</v>
      </c>
      <c r="E17" s="75">
        <f>'Rekap 13492'!C34</f>
        <v>0</v>
      </c>
      <c r="F17" s="80">
        <f>'Rekap 13492'!D34</f>
        <v>0</v>
      </c>
      <c r="G17" s="60">
        <v>7</v>
      </c>
      <c r="H17" s="115" t="s">
        <v>41</v>
      </c>
      <c r="I17" s="128"/>
      <c r="J17" s="126">
        <f>'SO 13492'!Z249</f>
        <v>0</v>
      </c>
    </row>
    <row r="18" spans="1:26" ht="18" customHeight="1" x14ac:dyDescent="0.35">
      <c r="A18" s="11"/>
      <c r="B18" s="67">
        <v>3</v>
      </c>
      <c r="C18" s="71" t="s">
        <v>36</v>
      </c>
      <c r="D18" s="78">
        <f>'Rekap 13492'!B38</f>
        <v>0</v>
      </c>
      <c r="E18" s="76">
        <f>'Rekap 13492'!C38</f>
        <v>0</v>
      </c>
      <c r="F18" s="81">
        <f>'Rekap 13492'!D38</f>
        <v>0</v>
      </c>
      <c r="G18" s="60">
        <v>8</v>
      </c>
      <c r="H18" s="115" t="s">
        <v>42</v>
      </c>
      <c r="I18" s="128"/>
      <c r="J18" s="126">
        <v>0</v>
      </c>
    </row>
    <row r="19" spans="1:26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26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50</v>
      </c>
      <c r="D22" s="86"/>
      <c r="E22" s="88" t="s">
        <v>53</v>
      </c>
      <c r="F22" s="80">
        <f>((F16*U22*0)+(F17*V22*0)+(F18*W22*0))/100</f>
        <v>0</v>
      </c>
      <c r="G22" s="59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51</v>
      </c>
      <c r="D23" s="65"/>
      <c r="E23" s="88" t="s">
        <v>54</v>
      </c>
      <c r="F23" s="81">
        <f>((F16*U23*0)+(F17*V23*0)+(F18*W23*0))/100</f>
        <v>0</v>
      </c>
      <c r="G23" s="60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52</v>
      </c>
      <c r="D24" s="65"/>
      <c r="E24" s="88" t="s">
        <v>53</v>
      </c>
      <c r="F24" s="81">
        <f>((F16*U24*0)+(F17*V24*0)+(F18*W24*0))/100</f>
        <v>0</v>
      </c>
      <c r="G24" s="60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J28-SUM('SO 13492'!K9:'SO 13492'!K248)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SUM('SO 13492'!K9:'SO 13492'!K248)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37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19" sqref="D19:E19"/>
    </sheetView>
  </sheetViews>
  <sheetFormatPr defaultRowHeight="15" x14ac:dyDescent="0.25"/>
  <cols>
    <col min="1" max="1" width="40.5703125" customWidth="1"/>
    <col min="2" max="4" width="12.5703125" customWidth="1"/>
    <col min="5" max="6" width="15.5703125" customWidth="1"/>
    <col min="10" max="26" width="0" hidden="1" customWidth="1"/>
  </cols>
  <sheetData>
    <row r="1" spans="1:26" x14ac:dyDescent="0.25">
      <c r="A1" s="144" t="s">
        <v>28</v>
      </c>
      <c r="B1" s="143"/>
      <c r="C1" s="143"/>
      <c r="D1" s="144" t="s">
        <v>26</v>
      </c>
      <c r="E1" s="143"/>
      <c r="F1" s="143"/>
      <c r="W1">
        <v>30.126000000000001</v>
      </c>
    </row>
    <row r="2" spans="1:26" x14ac:dyDescent="0.25">
      <c r="A2" s="144" t="s">
        <v>32</v>
      </c>
      <c r="B2" s="143"/>
      <c r="C2" s="143"/>
      <c r="D2" s="144" t="s">
        <v>24</v>
      </c>
      <c r="E2" s="143"/>
      <c r="F2" s="143"/>
    </row>
    <row r="3" spans="1:26" x14ac:dyDescent="0.25">
      <c r="A3" s="144" t="s">
        <v>31</v>
      </c>
      <c r="B3" s="143"/>
      <c r="C3" s="143"/>
      <c r="D3" s="144" t="s">
        <v>580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166</v>
      </c>
      <c r="B5" s="143"/>
      <c r="C5" s="143"/>
      <c r="D5" s="143"/>
      <c r="E5" s="143"/>
      <c r="F5" s="143"/>
    </row>
    <row r="6" spans="1:26" ht="14.45" x14ac:dyDescent="0.35">
      <c r="A6" s="143"/>
      <c r="B6" s="143"/>
      <c r="C6" s="143"/>
      <c r="D6" s="143"/>
      <c r="E6" s="143"/>
      <c r="F6" s="143"/>
    </row>
    <row r="7" spans="1:26" ht="14.45" x14ac:dyDescent="0.3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37</v>
      </c>
      <c r="E9" s="146" t="s">
        <v>66</v>
      </c>
      <c r="F9" s="146" t="s">
        <v>67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13492'!L26</f>
        <v>0</v>
      </c>
      <c r="C11" s="156">
        <f>'SO 13492'!M26</f>
        <v>0</v>
      </c>
      <c r="D11" s="156">
        <f>'SO 13492'!I26</f>
        <v>0</v>
      </c>
      <c r="E11" s="157">
        <f>'SO 13492'!P26</f>
        <v>0</v>
      </c>
      <c r="F11" s="157">
        <f>'SO 13492'!S26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167</v>
      </c>
      <c r="B12" s="156">
        <f>'SO 13492'!L38</f>
        <v>0</v>
      </c>
      <c r="C12" s="156">
        <f>'SO 13492'!M38</f>
        <v>0</v>
      </c>
      <c r="D12" s="156">
        <f>'SO 13492'!I38</f>
        <v>0</v>
      </c>
      <c r="E12" s="157">
        <f>'SO 13492'!P38</f>
        <v>61.9</v>
      </c>
      <c r="F12" s="157">
        <f>'SO 13492'!S38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71</v>
      </c>
      <c r="B13" s="156">
        <f>'SO 13492'!L60</f>
        <v>0</v>
      </c>
      <c r="C13" s="156">
        <f>'SO 13492'!M60</f>
        <v>0</v>
      </c>
      <c r="D13" s="156">
        <f>'SO 13492'!I60</f>
        <v>0</v>
      </c>
      <c r="E13" s="157">
        <f>'SO 13492'!P60</f>
        <v>73.069999999999993</v>
      </c>
      <c r="F13" s="157">
        <f>'SO 13492'!S60</f>
        <v>7.98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168</v>
      </c>
      <c r="B14" s="156">
        <f>'SO 13492'!L68</f>
        <v>0</v>
      </c>
      <c r="C14" s="156">
        <f>'SO 13492'!M68</f>
        <v>0</v>
      </c>
      <c r="D14" s="156">
        <f>'SO 13492'!I68</f>
        <v>0</v>
      </c>
      <c r="E14" s="157">
        <f>'SO 13492'!P68</f>
        <v>0.55000000000000004</v>
      </c>
      <c r="F14" s="157">
        <f>'SO 13492'!S68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169</v>
      </c>
      <c r="B15" s="156">
        <f>'SO 13492'!L78</f>
        <v>0</v>
      </c>
      <c r="C15" s="156">
        <f>'SO 13492'!M78</f>
        <v>0</v>
      </c>
      <c r="D15" s="156">
        <f>'SO 13492'!I78</f>
        <v>0</v>
      </c>
      <c r="E15" s="157">
        <f>'SO 13492'!P78</f>
        <v>7.93</v>
      </c>
      <c r="F15" s="157">
        <f>'SO 13492'!S78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170</v>
      </c>
      <c r="B16" s="156">
        <f>'SO 13492'!L106</f>
        <v>0</v>
      </c>
      <c r="C16" s="156">
        <f>'SO 13492'!M106</f>
        <v>0</v>
      </c>
      <c r="D16" s="156">
        <f>'SO 13492'!I106</f>
        <v>0</v>
      </c>
      <c r="E16" s="157">
        <f>'SO 13492'!P106</f>
        <v>181.5</v>
      </c>
      <c r="F16" s="157">
        <f>'SO 13492'!S106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 t="s">
        <v>171</v>
      </c>
      <c r="B17" s="156">
        <f>'SO 13492'!L111</f>
        <v>0</v>
      </c>
      <c r="C17" s="156">
        <f>'SO 13492'!M111</f>
        <v>0</v>
      </c>
      <c r="D17" s="156">
        <f>'SO 13492'!I111</f>
        <v>0</v>
      </c>
      <c r="E17" s="157">
        <f>'SO 13492'!P111</f>
        <v>0.01</v>
      </c>
      <c r="F17" s="157">
        <f>'SO 13492'!S111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72</v>
      </c>
      <c r="B18" s="156">
        <f>'SO 13492'!L129</f>
        <v>0</v>
      </c>
      <c r="C18" s="156">
        <f>'SO 13492'!M129</f>
        <v>0</v>
      </c>
      <c r="D18" s="156">
        <f>'SO 13492'!I129</f>
        <v>0</v>
      </c>
      <c r="E18" s="157">
        <f>'SO 13492'!P129</f>
        <v>11.24</v>
      </c>
      <c r="F18" s="157">
        <f>'SO 13492'!S129</f>
        <v>3.71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73</v>
      </c>
      <c r="B19" s="156">
        <f>'SO 13492'!L133</f>
        <v>0</v>
      </c>
      <c r="C19" s="156">
        <f>'SO 13492'!M133</f>
        <v>0</v>
      </c>
      <c r="D19" s="156">
        <f>'SO 13492'!I133</f>
        <v>0</v>
      </c>
      <c r="E19" s="157">
        <f>'SO 13492'!P133</f>
        <v>0</v>
      </c>
      <c r="F19" s="157">
        <f>'SO 13492'!S133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2" t="s">
        <v>69</v>
      </c>
      <c r="B20" s="158">
        <f>'SO 13492'!L135</f>
        <v>0</v>
      </c>
      <c r="C20" s="158">
        <f>'SO 13492'!M135</f>
        <v>0</v>
      </c>
      <c r="D20" s="158">
        <f>'SO 13492'!I135</f>
        <v>0</v>
      </c>
      <c r="E20" s="159">
        <f>'SO 13492'!P135</f>
        <v>336.2</v>
      </c>
      <c r="F20" s="159">
        <f>'SO 13492'!S135</f>
        <v>11.69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ht="14.45" x14ac:dyDescent="0.35">
      <c r="A21" s="1"/>
      <c r="B21" s="148"/>
      <c r="C21" s="148"/>
      <c r="D21" s="148"/>
      <c r="E21" s="147"/>
      <c r="F21" s="147"/>
    </row>
    <row r="22" spans="1:26" x14ac:dyDescent="0.25">
      <c r="A22" s="2" t="s">
        <v>172</v>
      </c>
      <c r="B22" s="158"/>
      <c r="C22" s="156"/>
      <c r="D22" s="156"/>
      <c r="E22" s="157"/>
      <c r="F22" s="157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55" t="s">
        <v>173</v>
      </c>
      <c r="B23" s="156">
        <f>'SO 13492'!L149</f>
        <v>0</v>
      </c>
      <c r="C23" s="156">
        <f>'SO 13492'!M149</f>
        <v>0</v>
      </c>
      <c r="D23" s="156">
        <f>'SO 13492'!I149</f>
        <v>0</v>
      </c>
      <c r="E23" s="157">
        <f>'SO 13492'!P149</f>
        <v>0.97</v>
      </c>
      <c r="F23" s="157">
        <f>'SO 13492'!S149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 t="s">
        <v>174</v>
      </c>
      <c r="B24" s="156">
        <f>'SO 13492'!L158</f>
        <v>0</v>
      </c>
      <c r="C24" s="156">
        <f>'SO 13492'!M158</f>
        <v>0</v>
      </c>
      <c r="D24" s="156">
        <f>'SO 13492'!I158</f>
        <v>0</v>
      </c>
      <c r="E24" s="157">
        <f>'SO 13492'!P158</f>
        <v>0.01</v>
      </c>
      <c r="F24" s="157">
        <f>'SO 13492'!S158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ht="14.45" x14ac:dyDescent="0.35">
      <c r="A25" s="155" t="s">
        <v>175</v>
      </c>
      <c r="B25" s="156">
        <f>'SO 13492'!L166</f>
        <v>0</v>
      </c>
      <c r="C25" s="156">
        <f>'SO 13492'!M166</f>
        <v>0</v>
      </c>
      <c r="D25" s="156">
        <f>'SO 13492'!I166</f>
        <v>0</v>
      </c>
      <c r="E25" s="157">
        <f>'SO 13492'!P166</f>
        <v>1.54</v>
      </c>
      <c r="F25" s="157">
        <f>'SO 13492'!S166</f>
        <v>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x14ac:dyDescent="0.25">
      <c r="A26" s="155" t="s">
        <v>176</v>
      </c>
      <c r="B26" s="156">
        <f>'SO 13492'!L175</f>
        <v>0</v>
      </c>
      <c r="C26" s="156">
        <f>'SO 13492'!M175</f>
        <v>0</v>
      </c>
      <c r="D26" s="156">
        <f>'SO 13492'!I175</f>
        <v>0</v>
      </c>
      <c r="E26" s="157">
        <f>'SO 13492'!P175</f>
        <v>0</v>
      </c>
      <c r="F26" s="157">
        <f>'SO 13492'!S175</f>
        <v>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x14ac:dyDescent="0.25">
      <c r="A27" s="155" t="s">
        <v>177</v>
      </c>
      <c r="B27" s="156">
        <f>'SO 13492'!L190</f>
        <v>0</v>
      </c>
      <c r="C27" s="156">
        <f>'SO 13492'!M190</f>
        <v>0</v>
      </c>
      <c r="D27" s="156">
        <f>'SO 13492'!I190</f>
        <v>0</v>
      </c>
      <c r="E27" s="157">
        <f>'SO 13492'!P190</f>
        <v>7.0000000000000007E-2</v>
      </c>
      <c r="F27" s="157">
        <f>'SO 13492'!S190</f>
        <v>0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x14ac:dyDescent="0.25">
      <c r="A28" s="155" t="s">
        <v>178</v>
      </c>
      <c r="B28" s="156">
        <f>'SO 13492'!L208</f>
        <v>0</v>
      </c>
      <c r="C28" s="156">
        <f>'SO 13492'!M208</f>
        <v>0</v>
      </c>
      <c r="D28" s="156">
        <f>'SO 13492'!I208</f>
        <v>0</v>
      </c>
      <c r="E28" s="157">
        <f>'SO 13492'!P208</f>
        <v>0.14000000000000001</v>
      </c>
      <c r="F28" s="157">
        <f>'SO 13492'!S208</f>
        <v>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x14ac:dyDescent="0.25">
      <c r="A29" s="155" t="s">
        <v>179</v>
      </c>
      <c r="B29" s="156">
        <f>'SO 13492'!L217</f>
        <v>0</v>
      </c>
      <c r="C29" s="156">
        <f>'SO 13492'!M217</f>
        <v>0</v>
      </c>
      <c r="D29" s="156">
        <f>'SO 13492'!I217</f>
        <v>0</v>
      </c>
      <c r="E29" s="157">
        <f>'SO 13492'!P217</f>
        <v>1.35</v>
      </c>
      <c r="F29" s="157">
        <f>'SO 13492'!S217</f>
        <v>0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26" x14ac:dyDescent="0.25">
      <c r="A30" s="155" t="s">
        <v>180</v>
      </c>
      <c r="B30" s="156">
        <f>'SO 13492'!L222</f>
        <v>0</v>
      </c>
      <c r="C30" s="156">
        <f>'SO 13492'!M222</f>
        <v>0</v>
      </c>
      <c r="D30" s="156">
        <f>'SO 13492'!I222</f>
        <v>0</v>
      </c>
      <c r="E30" s="157">
        <f>'SO 13492'!P222</f>
        <v>0</v>
      </c>
      <c r="F30" s="157">
        <f>'SO 13492'!S222</f>
        <v>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x14ac:dyDescent="0.25">
      <c r="A31" s="155" t="s">
        <v>181</v>
      </c>
      <c r="B31" s="156">
        <f>'SO 13492'!L230</f>
        <v>0</v>
      </c>
      <c r="C31" s="156">
        <f>'SO 13492'!M230</f>
        <v>0</v>
      </c>
      <c r="D31" s="156">
        <f>'SO 13492'!I230</f>
        <v>0</v>
      </c>
      <c r="E31" s="157">
        <f>'SO 13492'!P230</f>
        <v>8.4700000000000006</v>
      </c>
      <c r="F31" s="157">
        <f>'SO 13492'!S230</f>
        <v>0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x14ac:dyDescent="0.25">
      <c r="A32" s="155" t="s">
        <v>182</v>
      </c>
      <c r="B32" s="156">
        <f>'SO 13492'!L234</f>
        <v>0</v>
      </c>
      <c r="C32" s="156">
        <f>'SO 13492'!M234</f>
        <v>0</v>
      </c>
      <c r="D32" s="156">
        <f>'SO 13492'!I234</f>
        <v>0</v>
      </c>
      <c r="E32" s="157">
        <f>'SO 13492'!P234</f>
        <v>0.02</v>
      </c>
      <c r="F32" s="157">
        <f>'SO 13492'!S234</f>
        <v>0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x14ac:dyDescent="0.25">
      <c r="A33" s="155" t="s">
        <v>183</v>
      </c>
      <c r="B33" s="156">
        <f>'SO 13492'!L239</f>
        <v>0</v>
      </c>
      <c r="C33" s="156">
        <f>'SO 13492'!M239</f>
        <v>0</v>
      </c>
      <c r="D33" s="156">
        <f>'SO 13492'!I239</f>
        <v>0</v>
      </c>
      <c r="E33" s="157">
        <f>'SO 13492'!P239</f>
        <v>0.26</v>
      </c>
      <c r="F33" s="157">
        <f>'SO 13492'!S239</f>
        <v>0</v>
      </c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x14ac:dyDescent="0.25">
      <c r="A34" s="2" t="s">
        <v>172</v>
      </c>
      <c r="B34" s="158">
        <f>'SO 13492'!L241</f>
        <v>0</v>
      </c>
      <c r="C34" s="158">
        <f>'SO 13492'!M241</f>
        <v>0</v>
      </c>
      <c r="D34" s="158">
        <f>'SO 13492'!I241</f>
        <v>0</v>
      </c>
      <c r="E34" s="159">
        <f>'SO 13492'!P241</f>
        <v>12.83</v>
      </c>
      <c r="F34" s="159">
        <f>'SO 13492'!S241</f>
        <v>0</v>
      </c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48"/>
      <c r="C35" s="148"/>
      <c r="D35" s="148"/>
      <c r="E35" s="147"/>
      <c r="F35" s="147"/>
    </row>
    <row r="36" spans="1:26" x14ac:dyDescent="0.25">
      <c r="A36" s="2" t="s">
        <v>184</v>
      </c>
      <c r="B36" s="158"/>
      <c r="C36" s="156"/>
      <c r="D36" s="156"/>
      <c r="E36" s="157"/>
      <c r="F36" s="157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x14ac:dyDescent="0.25">
      <c r="A37" s="155" t="s">
        <v>185</v>
      </c>
      <c r="B37" s="156">
        <f>'SO 13492'!L246</f>
        <v>0</v>
      </c>
      <c r="C37" s="156">
        <f>'SO 13492'!M246</f>
        <v>0</v>
      </c>
      <c r="D37" s="156">
        <f>'SO 13492'!I246</f>
        <v>0</v>
      </c>
      <c r="E37" s="157">
        <f>'SO 13492'!P246</f>
        <v>0</v>
      </c>
      <c r="F37" s="157">
        <f>'SO 13492'!S246</f>
        <v>0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x14ac:dyDescent="0.25">
      <c r="A38" s="2" t="s">
        <v>184</v>
      </c>
      <c r="B38" s="158">
        <f>'SO 13492'!L248</f>
        <v>0</v>
      </c>
      <c r="C38" s="158">
        <f>'SO 13492'!M248</f>
        <v>0</v>
      </c>
      <c r="D38" s="158">
        <f>'SO 13492'!I248</f>
        <v>0</v>
      </c>
      <c r="E38" s="159">
        <f>'SO 13492'!P248</f>
        <v>0</v>
      </c>
      <c r="F38" s="159">
        <f>'SO 13492'!S248</f>
        <v>0</v>
      </c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26" x14ac:dyDescent="0.25">
      <c r="A39" s="1"/>
      <c r="B39" s="148"/>
      <c r="C39" s="148"/>
      <c r="D39" s="148"/>
      <c r="E39" s="147"/>
      <c r="F39" s="147"/>
    </row>
    <row r="40" spans="1:26" x14ac:dyDescent="0.25">
      <c r="A40" s="2" t="s">
        <v>74</v>
      </c>
      <c r="B40" s="158">
        <f>'SO 13492'!L249</f>
        <v>0</v>
      </c>
      <c r="C40" s="158">
        <f>'SO 13492'!M249</f>
        <v>0</v>
      </c>
      <c r="D40" s="158">
        <f>'SO 13492'!I249</f>
        <v>0</v>
      </c>
      <c r="E40" s="159">
        <f>'SO 13492'!P249</f>
        <v>349.03</v>
      </c>
      <c r="F40" s="159">
        <f>'SO 13492'!S249</f>
        <v>11.69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</row>
    <row r="41" spans="1:26" x14ac:dyDescent="0.25">
      <c r="A41" s="1"/>
      <c r="B41" s="148"/>
      <c r="C41" s="148"/>
      <c r="D41" s="148"/>
      <c r="E41" s="147"/>
      <c r="F41" s="147"/>
    </row>
    <row r="42" spans="1:26" x14ac:dyDescent="0.25">
      <c r="A42" s="1"/>
      <c r="B42" s="148"/>
      <c r="C42" s="148"/>
      <c r="D42" s="148"/>
      <c r="E42" s="147"/>
      <c r="F42" s="147"/>
    </row>
    <row r="43" spans="1:26" x14ac:dyDescent="0.25">
      <c r="A43" s="1"/>
      <c r="B43" s="148"/>
      <c r="C43" s="148"/>
      <c r="D43" s="148"/>
      <c r="E43" s="147"/>
      <c r="F43" s="147"/>
    </row>
    <row r="44" spans="1:26" x14ac:dyDescent="0.25">
      <c r="A44" s="1"/>
      <c r="B44" s="148"/>
      <c r="C44" s="148"/>
      <c r="D44" s="148"/>
      <c r="E44" s="147"/>
      <c r="F44" s="147"/>
    </row>
    <row r="45" spans="1:26" x14ac:dyDescent="0.25">
      <c r="A45" s="1"/>
      <c r="B45" s="148"/>
      <c r="C45" s="148"/>
      <c r="D45" s="148"/>
      <c r="E45" s="147"/>
      <c r="F45" s="147"/>
    </row>
    <row r="46" spans="1:26" x14ac:dyDescent="0.25">
      <c r="A46" s="1"/>
      <c r="B46" s="148"/>
      <c r="C46" s="148"/>
      <c r="D46" s="148"/>
      <c r="E46" s="147"/>
      <c r="F46" s="147"/>
    </row>
    <row r="47" spans="1:26" x14ac:dyDescent="0.25">
      <c r="A47" s="1"/>
      <c r="B47" s="148"/>
      <c r="C47" s="148"/>
      <c r="D47" s="148"/>
      <c r="E47" s="147"/>
      <c r="F47" s="147"/>
    </row>
    <row r="48" spans="1:2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9"/>
  <sheetViews>
    <sheetView workbookViewId="0">
      <pane ySplit="8" topLeftCell="A234" activePane="bottomLeft" state="frozen"/>
      <selection pane="bottomLeft" activeCell="G10" sqref="G10:G249"/>
    </sheetView>
  </sheetViews>
  <sheetFormatPr defaultRowHeight="15" x14ac:dyDescent="0.25"/>
  <cols>
    <col min="1" max="1" width="4.5703125" hidden="1" customWidth="1"/>
    <col min="2" max="2" width="6.5703125" customWidth="1"/>
    <col min="3" max="3" width="10.5703125" customWidth="1"/>
    <col min="4" max="4" width="44.5703125" customWidth="1"/>
    <col min="5" max="5" width="5.5703125" customWidth="1"/>
    <col min="6" max="6" width="9.5703125" customWidth="1"/>
    <col min="7" max="7" width="11.5703125" customWidth="1"/>
    <col min="8" max="8" width="9.5703125" hidden="1" customWidth="1"/>
    <col min="9" max="9" width="11.5703125" customWidth="1"/>
    <col min="10" max="15" width="0" hidden="1" customWidth="1"/>
    <col min="16" max="16" width="7.5703125" customWidth="1"/>
    <col min="17" max="18" width="0" hidden="1" customWidth="1"/>
    <col min="19" max="19" width="7.5703125" customWidth="1"/>
    <col min="20" max="26" width="0" hidden="1" customWidth="1"/>
  </cols>
  <sheetData>
    <row r="1" spans="1:26" x14ac:dyDescent="0.25">
      <c r="A1" s="3"/>
      <c r="B1" s="5" t="s">
        <v>28</v>
      </c>
      <c r="C1" s="3"/>
      <c r="D1" s="3"/>
      <c r="E1" s="5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32</v>
      </c>
      <c r="C2" s="3"/>
      <c r="D2" s="3"/>
      <c r="E2" s="5" t="s">
        <v>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31</v>
      </c>
      <c r="C3" s="3"/>
      <c r="D3" s="3"/>
      <c r="E3" s="5" t="s">
        <v>580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166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81</v>
      </c>
      <c r="H8" s="163" t="s">
        <v>60</v>
      </c>
      <c r="I8" s="163" t="s">
        <v>82</v>
      </c>
      <c r="J8" s="163"/>
      <c r="K8" s="163"/>
      <c r="L8" s="163"/>
      <c r="M8" s="163"/>
      <c r="N8" s="163"/>
      <c r="O8" s="163"/>
      <c r="P8" s="163" t="s">
        <v>83</v>
      </c>
      <c r="Q8" s="160"/>
      <c r="R8" s="160"/>
      <c r="S8" s="163" t="s">
        <v>84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85</v>
      </c>
      <c r="C11" s="171" t="s">
        <v>86</v>
      </c>
      <c r="D11" s="167" t="s">
        <v>186</v>
      </c>
      <c r="E11" s="167" t="s">
        <v>88</v>
      </c>
      <c r="F11" s="168">
        <v>4.1374399999999998</v>
      </c>
      <c r="G11" s="169"/>
      <c r="H11" s="169"/>
      <c r="I11" s="169">
        <f t="shared" ref="I11:I25" si="0">ROUND(F11*(G11+H11),2)</f>
        <v>0</v>
      </c>
      <c r="J11" s="167">
        <f t="shared" ref="J11:J25" si="1">ROUND(F11*(N11),2)</f>
        <v>21.64</v>
      </c>
      <c r="K11" s="1">
        <f t="shared" ref="K11:K25" si="2">ROUND(F11*(O11),2)</f>
        <v>0</v>
      </c>
      <c r="L11" s="1">
        <f t="shared" ref="L11:L25" si="3">ROUND(F11*(G11),2)</f>
        <v>0</v>
      </c>
      <c r="M11" s="1"/>
      <c r="N11" s="1">
        <v>5.23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85</v>
      </c>
      <c r="C12" s="171" t="s">
        <v>187</v>
      </c>
      <c r="D12" s="167" t="s">
        <v>188</v>
      </c>
      <c r="E12" s="167" t="s">
        <v>88</v>
      </c>
      <c r="F12" s="168">
        <v>1.2411000000000001</v>
      </c>
      <c r="G12" s="169"/>
      <c r="H12" s="169"/>
      <c r="I12" s="169">
        <f t="shared" si="0"/>
        <v>0</v>
      </c>
      <c r="J12" s="167">
        <f t="shared" si="1"/>
        <v>1.1000000000000001</v>
      </c>
      <c r="K12" s="1">
        <f t="shared" si="2"/>
        <v>0</v>
      </c>
      <c r="L12" s="1">
        <f t="shared" si="3"/>
        <v>0</v>
      </c>
      <c r="M12" s="1"/>
      <c r="N12" s="1">
        <v>0.89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85</v>
      </c>
      <c r="C13" s="171" t="s">
        <v>189</v>
      </c>
      <c r="D13" s="167" t="s">
        <v>190</v>
      </c>
      <c r="E13" s="167" t="s">
        <v>88</v>
      </c>
      <c r="F13" s="168">
        <v>7.3919699999999997</v>
      </c>
      <c r="G13" s="169"/>
      <c r="H13" s="169"/>
      <c r="I13" s="169">
        <f t="shared" si="0"/>
        <v>0</v>
      </c>
      <c r="J13" s="167">
        <f t="shared" si="1"/>
        <v>246.52</v>
      </c>
      <c r="K13" s="1">
        <f t="shared" si="2"/>
        <v>0</v>
      </c>
      <c r="L13" s="1">
        <f t="shared" si="3"/>
        <v>0</v>
      </c>
      <c r="M13" s="1"/>
      <c r="N13" s="1">
        <v>33.35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85</v>
      </c>
      <c r="C14" s="171" t="s">
        <v>191</v>
      </c>
      <c r="D14" s="167" t="s">
        <v>192</v>
      </c>
      <c r="E14" s="167" t="s">
        <v>88</v>
      </c>
      <c r="F14" s="168">
        <v>150.785</v>
      </c>
      <c r="G14" s="169"/>
      <c r="H14" s="169"/>
      <c r="I14" s="169">
        <f t="shared" si="0"/>
        <v>0</v>
      </c>
      <c r="J14" s="167">
        <f t="shared" si="1"/>
        <v>744.88</v>
      </c>
      <c r="K14" s="1">
        <f t="shared" si="2"/>
        <v>0</v>
      </c>
      <c r="L14" s="1">
        <f t="shared" si="3"/>
        <v>0</v>
      </c>
      <c r="M14" s="1"/>
      <c r="N14" s="1">
        <v>4.9399999999999995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85</v>
      </c>
      <c r="C15" s="171" t="s">
        <v>193</v>
      </c>
      <c r="D15" s="167" t="s">
        <v>194</v>
      </c>
      <c r="E15" s="167" t="s">
        <v>88</v>
      </c>
      <c r="F15" s="168">
        <v>45.235500000000002</v>
      </c>
      <c r="G15" s="169"/>
      <c r="H15" s="169"/>
      <c r="I15" s="169">
        <f t="shared" si="0"/>
        <v>0</v>
      </c>
      <c r="J15" s="167">
        <f t="shared" si="1"/>
        <v>60.62</v>
      </c>
      <c r="K15" s="1">
        <f t="shared" si="2"/>
        <v>0</v>
      </c>
      <c r="L15" s="1">
        <f t="shared" si="3"/>
        <v>0</v>
      </c>
      <c r="M15" s="1"/>
      <c r="N15" s="1">
        <v>1.34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85</v>
      </c>
      <c r="C16" s="171" t="s">
        <v>195</v>
      </c>
      <c r="D16" s="167" t="s">
        <v>196</v>
      </c>
      <c r="E16" s="167" t="s">
        <v>88</v>
      </c>
      <c r="F16" s="168">
        <v>6.7040499999999996</v>
      </c>
      <c r="G16" s="169"/>
      <c r="H16" s="169"/>
      <c r="I16" s="169">
        <f t="shared" si="0"/>
        <v>0</v>
      </c>
      <c r="J16" s="167">
        <f t="shared" si="1"/>
        <v>154.13</v>
      </c>
      <c r="K16" s="1">
        <f t="shared" si="2"/>
        <v>0</v>
      </c>
      <c r="L16" s="1">
        <f t="shared" si="3"/>
        <v>0</v>
      </c>
      <c r="M16" s="1"/>
      <c r="N16" s="1">
        <v>22.99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85</v>
      </c>
      <c r="C17" s="171" t="s">
        <v>197</v>
      </c>
      <c r="D17" s="167" t="s">
        <v>198</v>
      </c>
      <c r="E17" s="167" t="s">
        <v>88</v>
      </c>
      <c r="F17" s="168">
        <v>2.0112000000000001</v>
      </c>
      <c r="G17" s="169"/>
      <c r="H17" s="169"/>
      <c r="I17" s="169">
        <f t="shared" si="0"/>
        <v>0</v>
      </c>
      <c r="J17" s="167">
        <f t="shared" si="1"/>
        <v>13.07</v>
      </c>
      <c r="K17" s="1">
        <f t="shared" si="2"/>
        <v>0</v>
      </c>
      <c r="L17" s="1">
        <f t="shared" si="3"/>
        <v>0</v>
      </c>
      <c r="M17" s="1"/>
      <c r="N17" s="1">
        <v>6.5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85</v>
      </c>
      <c r="C18" s="171" t="s">
        <v>199</v>
      </c>
      <c r="D18" s="167" t="s">
        <v>200</v>
      </c>
      <c r="E18" s="167" t="s">
        <v>88</v>
      </c>
      <c r="F18" s="168">
        <v>7.3920000000000003</v>
      </c>
      <c r="G18" s="169"/>
      <c r="H18" s="169"/>
      <c r="I18" s="169">
        <f t="shared" si="0"/>
        <v>0</v>
      </c>
      <c r="J18" s="167">
        <f t="shared" si="1"/>
        <v>335.74</v>
      </c>
      <c r="K18" s="1">
        <f t="shared" si="2"/>
        <v>0</v>
      </c>
      <c r="L18" s="1">
        <f t="shared" si="3"/>
        <v>0</v>
      </c>
      <c r="M18" s="1"/>
      <c r="N18" s="1">
        <v>45.42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85</v>
      </c>
      <c r="C19" s="171" t="s">
        <v>201</v>
      </c>
      <c r="D19" s="167" t="s">
        <v>202</v>
      </c>
      <c r="E19" s="167" t="s">
        <v>88</v>
      </c>
      <c r="F19" s="168">
        <v>53.97</v>
      </c>
      <c r="G19" s="169"/>
      <c r="H19" s="169"/>
      <c r="I19" s="169">
        <f t="shared" si="0"/>
        <v>0</v>
      </c>
      <c r="J19" s="167">
        <f t="shared" si="1"/>
        <v>146.26</v>
      </c>
      <c r="K19" s="1">
        <f t="shared" si="2"/>
        <v>0</v>
      </c>
      <c r="L19" s="1">
        <f t="shared" si="3"/>
        <v>0</v>
      </c>
      <c r="M19" s="1"/>
      <c r="N19" s="1">
        <v>2.71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85</v>
      </c>
      <c r="C20" s="171" t="s">
        <v>203</v>
      </c>
      <c r="D20" s="167" t="s">
        <v>204</v>
      </c>
      <c r="E20" s="167" t="s">
        <v>88</v>
      </c>
      <c r="F20" s="168">
        <v>125.623</v>
      </c>
      <c r="G20" s="169"/>
      <c r="H20" s="169"/>
      <c r="I20" s="169">
        <f t="shared" si="0"/>
        <v>0</v>
      </c>
      <c r="J20" s="167">
        <f t="shared" si="1"/>
        <v>890.67</v>
      </c>
      <c r="K20" s="1">
        <f t="shared" si="2"/>
        <v>0</v>
      </c>
      <c r="L20" s="1">
        <f t="shared" si="3"/>
        <v>0</v>
      </c>
      <c r="M20" s="1"/>
      <c r="N20" s="1">
        <v>7.09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85</v>
      </c>
      <c r="C21" s="171" t="s">
        <v>93</v>
      </c>
      <c r="D21" s="167" t="s">
        <v>205</v>
      </c>
      <c r="E21" s="167" t="s">
        <v>88</v>
      </c>
      <c r="F21" s="168">
        <v>53.97</v>
      </c>
      <c r="G21" s="169"/>
      <c r="H21" s="169"/>
      <c r="I21" s="169">
        <f t="shared" si="0"/>
        <v>0</v>
      </c>
      <c r="J21" s="167">
        <f t="shared" si="1"/>
        <v>338.93</v>
      </c>
      <c r="K21" s="1">
        <f t="shared" si="2"/>
        <v>0</v>
      </c>
      <c r="L21" s="1">
        <f t="shared" si="3"/>
        <v>0</v>
      </c>
      <c r="M21" s="1"/>
      <c r="N21" s="1">
        <v>6.28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85</v>
      </c>
      <c r="C22" s="171" t="s">
        <v>206</v>
      </c>
      <c r="D22" s="167" t="s">
        <v>207</v>
      </c>
      <c r="E22" s="167" t="s">
        <v>88</v>
      </c>
      <c r="F22" s="168">
        <v>125.623</v>
      </c>
      <c r="G22" s="169"/>
      <c r="H22" s="169"/>
      <c r="I22" s="169">
        <f t="shared" si="0"/>
        <v>0</v>
      </c>
      <c r="J22" s="167">
        <f t="shared" si="1"/>
        <v>238.68</v>
      </c>
      <c r="K22" s="1">
        <f t="shared" si="2"/>
        <v>0</v>
      </c>
      <c r="L22" s="1">
        <f t="shared" si="3"/>
        <v>0</v>
      </c>
      <c r="M22" s="1"/>
      <c r="N22" s="1">
        <v>1.9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85</v>
      </c>
      <c r="C23" s="171" t="s">
        <v>208</v>
      </c>
      <c r="D23" s="167" t="s">
        <v>209</v>
      </c>
      <c r="E23" s="167" t="s">
        <v>88</v>
      </c>
      <c r="F23" s="168">
        <v>53.97</v>
      </c>
      <c r="G23" s="169"/>
      <c r="H23" s="169"/>
      <c r="I23" s="169">
        <f t="shared" si="0"/>
        <v>0</v>
      </c>
      <c r="J23" s="167">
        <f t="shared" si="1"/>
        <v>178.1</v>
      </c>
      <c r="K23" s="1">
        <f t="shared" si="2"/>
        <v>0</v>
      </c>
      <c r="L23" s="1">
        <f t="shared" si="3"/>
        <v>0</v>
      </c>
      <c r="M23" s="1"/>
      <c r="N23" s="1">
        <v>3.3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85</v>
      </c>
      <c r="C24" s="171" t="s">
        <v>210</v>
      </c>
      <c r="D24" s="167" t="s">
        <v>211</v>
      </c>
      <c r="E24" s="167" t="s">
        <v>118</v>
      </c>
      <c r="F24" s="168">
        <v>60</v>
      </c>
      <c r="G24" s="169"/>
      <c r="H24" s="169"/>
      <c r="I24" s="169">
        <f t="shared" si="0"/>
        <v>0</v>
      </c>
      <c r="J24" s="167">
        <f t="shared" si="1"/>
        <v>13.8</v>
      </c>
      <c r="K24" s="1">
        <f t="shared" si="2"/>
        <v>0</v>
      </c>
      <c r="L24" s="1">
        <f t="shared" si="3"/>
        <v>0</v>
      </c>
      <c r="M24" s="1"/>
      <c r="N24" s="1">
        <v>0.23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85</v>
      </c>
      <c r="C25" s="171" t="s">
        <v>212</v>
      </c>
      <c r="D25" s="167" t="s">
        <v>213</v>
      </c>
      <c r="E25" s="167" t="s">
        <v>118</v>
      </c>
      <c r="F25" s="168">
        <v>10</v>
      </c>
      <c r="G25" s="169"/>
      <c r="H25" s="169"/>
      <c r="I25" s="169">
        <f t="shared" si="0"/>
        <v>0</v>
      </c>
      <c r="J25" s="167">
        <f t="shared" si="1"/>
        <v>14.9</v>
      </c>
      <c r="K25" s="1">
        <f t="shared" si="2"/>
        <v>0</v>
      </c>
      <c r="L25" s="1">
        <f t="shared" si="3"/>
        <v>0</v>
      </c>
      <c r="M25" s="1"/>
      <c r="N25" s="1">
        <v>1.49</v>
      </c>
      <c r="O25" s="1"/>
      <c r="P25" s="166"/>
      <c r="Q25" s="172"/>
      <c r="R25" s="172"/>
      <c r="S25" s="166"/>
      <c r="Z25">
        <v>0</v>
      </c>
    </row>
    <row r="26" spans="1:26" x14ac:dyDescent="0.25">
      <c r="A26" s="155"/>
      <c r="B26" s="155"/>
      <c r="C26" s="155"/>
      <c r="D26" s="155" t="s">
        <v>70</v>
      </c>
      <c r="E26" s="155"/>
      <c r="F26" s="166"/>
      <c r="G26" s="158"/>
      <c r="H26" s="158">
        <f>ROUND((SUM(M10:M25))/1,2)</f>
        <v>0</v>
      </c>
      <c r="I26" s="158">
        <f>ROUND((SUM(I10:I25))/1,2)</f>
        <v>0</v>
      </c>
      <c r="J26" s="155"/>
      <c r="K26" s="155"/>
      <c r="L26" s="155">
        <f>ROUND((SUM(L10:L25))/1,2)</f>
        <v>0</v>
      </c>
      <c r="M26" s="155">
        <f>ROUND((SUM(M10:M25))/1,2)</f>
        <v>0</v>
      </c>
      <c r="N26" s="155"/>
      <c r="O26" s="155"/>
      <c r="P26" s="173">
        <f>ROUND((SUM(P10:P25))/1,2)</f>
        <v>0</v>
      </c>
      <c r="Q26" s="152"/>
      <c r="R26" s="152"/>
      <c r="S26" s="173">
        <f>ROUND((SUM(S10:S25))/1,2)</f>
        <v>0</v>
      </c>
      <c r="T26" s="152"/>
      <c r="U26" s="152"/>
      <c r="V26" s="152"/>
      <c r="W26" s="152"/>
      <c r="X26" s="152"/>
      <c r="Y26" s="152"/>
      <c r="Z26" s="152"/>
    </row>
    <row r="27" spans="1:26" ht="14.45" x14ac:dyDescent="0.35">
      <c r="A27" s="1"/>
      <c r="B27" s="1"/>
      <c r="C27" s="1"/>
      <c r="D27" s="1"/>
      <c r="E27" s="1"/>
      <c r="F27" s="162"/>
      <c r="G27" s="148"/>
      <c r="H27" s="148"/>
      <c r="I27" s="148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5"/>
      <c r="B28" s="155"/>
      <c r="C28" s="155"/>
      <c r="D28" s="155" t="s">
        <v>167</v>
      </c>
      <c r="E28" s="155"/>
      <c r="F28" s="166"/>
      <c r="G28" s="156"/>
      <c r="H28" s="156"/>
      <c r="I28" s="156"/>
      <c r="J28" s="155"/>
      <c r="K28" s="155"/>
      <c r="L28" s="155"/>
      <c r="M28" s="155"/>
      <c r="N28" s="155"/>
      <c r="O28" s="155"/>
      <c r="P28" s="155"/>
      <c r="Q28" s="152"/>
      <c r="R28" s="152"/>
      <c r="S28" s="155"/>
      <c r="T28" s="152"/>
      <c r="U28" s="152"/>
      <c r="V28" s="152"/>
      <c r="W28" s="152"/>
      <c r="X28" s="152"/>
      <c r="Y28" s="152"/>
      <c r="Z28" s="152"/>
    </row>
    <row r="29" spans="1:26" ht="24.95" customHeight="1" x14ac:dyDescent="0.25">
      <c r="A29" s="170"/>
      <c r="B29" s="167" t="s">
        <v>100</v>
      </c>
      <c r="C29" s="171" t="s">
        <v>214</v>
      </c>
      <c r="D29" s="167" t="s">
        <v>215</v>
      </c>
      <c r="E29" s="167" t="s">
        <v>118</v>
      </c>
      <c r="F29" s="168">
        <v>1.6</v>
      </c>
      <c r="G29" s="169"/>
      <c r="H29" s="169"/>
      <c r="I29" s="169">
        <f t="shared" ref="I29:I37" si="4">ROUND(F29*(G29+H29),2)</f>
        <v>0</v>
      </c>
      <c r="J29" s="167">
        <f t="shared" ref="J29:J37" si="5">ROUND(F29*(N29),2)</f>
        <v>18.670000000000002</v>
      </c>
      <c r="K29" s="1">
        <f t="shared" ref="K29:K37" si="6">ROUND(F29*(O29),2)</f>
        <v>0</v>
      </c>
      <c r="L29" s="1">
        <f t="shared" ref="L29:L37" si="7">ROUND(F29*(G29),2)</f>
        <v>0</v>
      </c>
      <c r="M29" s="1"/>
      <c r="N29" s="1">
        <v>11.67</v>
      </c>
      <c r="O29" s="1"/>
      <c r="P29" s="166">
        <f>ROUND(F29*(R29),3)</f>
        <v>7.0000000000000001E-3</v>
      </c>
      <c r="Q29" s="172"/>
      <c r="R29" s="172">
        <v>4.1311760000000003E-3</v>
      </c>
      <c r="S29" s="166"/>
      <c r="Z29">
        <v>0</v>
      </c>
    </row>
    <row r="30" spans="1:26" ht="24.95" customHeight="1" x14ac:dyDescent="0.25">
      <c r="A30" s="170"/>
      <c r="B30" s="167" t="s">
        <v>100</v>
      </c>
      <c r="C30" s="171" t="s">
        <v>216</v>
      </c>
      <c r="D30" s="167" t="s">
        <v>217</v>
      </c>
      <c r="E30" s="167" t="s">
        <v>118</v>
      </c>
      <c r="F30" s="168">
        <v>1.6</v>
      </c>
      <c r="G30" s="169"/>
      <c r="H30" s="169"/>
      <c r="I30" s="169">
        <f t="shared" si="4"/>
        <v>0</v>
      </c>
      <c r="J30" s="167">
        <f t="shared" si="5"/>
        <v>6.21</v>
      </c>
      <c r="K30" s="1">
        <f t="shared" si="6"/>
        <v>0</v>
      </c>
      <c r="L30" s="1">
        <f t="shared" si="7"/>
        <v>0</v>
      </c>
      <c r="M30" s="1"/>
      <c r="N30" s="1">
        <v>3.88</v>
      </c>
      <c r="O30" s="1"/>
      <c r="P30" s="166"/>
      <c r="Q30" s="172"/>
      <c r="R30" s="172"/>
      <c r="S30" s="166"/>
      <c r="Z30">
        <v>0</v>
      </c>
    </row>
    <row r="31" spans="1:26" ht="24.95" customHeight="1" x14ac:dyDescent="0.25">
      <c r="A31" s="170"/>
      <c r="B31" s="167" t="s">
        <v>100</v>
      </c>
      <c r="C31" s="171" t="s">
        <v>218</v>
      </c>
      <c r="D31" s="167" t="s">
        <v>219</v>
      </c>
      <c r="E31" s="167" t="s">
        <v>99</v>
      </c>
      <c r="F31" s="168">
        <v>0.97143900000000005</v>
      </c>
      <c r="G31" s="169"/>
      <c r="H31" s="169"/>
      <c r="I31" s="169">
        <f t="shared" si="4"/>
        <v>0</v>
      </c>
      <c r="J31" s="167">
        <f t="shared" si="5"/>
        <v>971.44</v>
      </c>
      <c r="K31" s="1">
        <f t="shared" si="6"/>
        <v>0</v>
      </c>
      <c r="L31" s="1">
        <f t="shared" si="7"/>
        <v>0</v>
      </c>
      <c r="M31" s="1"/>
      <c r="N31" s="1">
        <v>1000</v>
      </c>
      <c r="O31" s="1"/>
      <c r="P31" s="166">
        <f>ROUND(F31*(R31),3)</f>
        <v>1.1020000000000001</v>
      </c>
      <c r="Q31" s="172"/>
      <c r="R31" s="172">
        <v>1.1344354400000001</v>
      </c>
      <c r="S31" s="166"/>
      <c r="Z31">
        <v>0</v>
      </c>
    </row>
    <row r="32" spans="1:26" ht="24.95" customHeight="1" x14ac:dyDescent="0.25">
      <c r="A32" s="170"/>
      <c r="B32" s="167" t="s">
        <v>100</v>
      </c>
      <c r="C32" s="171" t="s">
        <v>220</v>
      </c>
      <c r="D32" s="167" t="s">
        <v>221</v>
      </c>
      <c r="E32" s="167" t="s">
        <v>99</v>
      </c>
      <c r="F32" s="168">
        <v>0.52924000000000004</v>
      </c>
      <c r="G32" s="169"/>
      <c r="H32" s="169"/>
      <c r="I32" s="169">
        <f t="shared" si="4"/>
        <v>0</v>
      </c>
      <c r="J32" s="167">
        <f t="shared" si="5"/>
        <v>529.24</v>
      </c>
      <c r="K32" s="1">
        <f t="shared" si="6"/>
        <v>0</v>
      </c>
      <c r="L32" s="1">
        <f t="shared" si="7"/>
        <v>0</v>
      </c>
      <c r="M32" s="1"/>
      <c r="N32" s="1">
        <v>1000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100</v>
      </c>
      <c r="C33" s="171" t="s">
        <v>222</v>
      </c>
      <c r="D33" s="167" t="s">
        <v>223</v>
      </c>
      <c r="E33" s="167" t="s">
        <v>88</v>
      </c>
      <c r="F33" s="168">
        <v>8.3257499999999993</v>
      </c>
      <c r="G33" s="169"/>
      <c r="H33" s="169"/>
      <c r="I33" s="169">
        <f t="shared" si="4"/>
        <v>0</v>
      </c>
      <c r="J33" s="167">
        <f t="shared" si="5"/>
        <v>657.32</v>
      </c>
      <c r="K33" s="1">
        <f t="shared" si="6"/>
        <v>0</v>
      </c>
      <c r="L33" s="1">
        <f t="shared" si="7"/>
        <v>0</v>
      </c>
      <c r="M33" s="1"/>
      <c r="N33" s="1">
        <v>78.95</v>
      </c>
      <c r="O33" s="1"/>
      <c r="P33" s="166">
        <f>ROUND(F33*(R33),3)</f>
        <v>20.131</v>
      </c>
      <c r="Q33" s="172"/>
      <c r="R33" s="172">
        <v>2.4178999999999999</v>
      </c>
      <c r="S33" s="166"/>
      <c r="Z33">
        <v>0</v>
      </c>
    </row>
    <row r="34" spans="1:26" ht="24.95" customHeight="1" x14ac:dyDescent="0.25">
      <c r="A34" s="170"/>
      <c r="B34" s="167" t="s">
        <v>100</v>
      </c>
      <c r="C34" s="171" t="s">
        <v>224</v>
      </c>
      <c r="D34" s="167" t="s">
        <v>225</v>
      </c>
      <c r="E34" s="167" t="s">
        <v>118</v>
      </c>
      <c r="F34" s="168">
        <v>13.31</v>
      </c>
      <c r="G34" s="169"/>
      <c r="H34" s="169"/>
      <c r="I34" s="169">
        <f t="shared" si="4"/>
        <v>0</v>
      </c>
      <c r="J34" s="167">
        <f t="shared" si="5"/>
        <v>157.06</v>
      </c>
      <c r="K34" s="1">
        <f t="shared" si="6"/>
        <v>0</v>
      </c>
      <c r="L34" s="1">
        <f t="shared" si="7"/>
        <v>0</v>
      </c>
      <c r="M34" s="1"/>
      <c r="N34" s="1">
        <v>11.8</v>
      </c>
      <c r="O34" s="1"/>
      <c r="P34" s="166">
        <f>ROUND(F34*(R34),3)</f>
        <v>5.5E-2</v>
      </c>
      <c r="Q34" s="172"/>
      <c r="R34" s="172">
        <v>4.1311760000000003E-3</v>
      </c>
      <c r="S34" s="166"/>
      <c r="Z34">
        <v>0</v>
      </c>
    </row>
    <row r="35" spans="1:26" ht="24.95" customHeight="1" x14ac:dyDescent="0.25">
      <c r="A35" s="170"/>
      <c r="B35" s="167" t="s">
        <v>100</v>
      </c>
      <c r="C35" s="171" t="s">
        <v>226</v>
      </c>
      <c r="D35" s="167" t="s">
        <v>227</v>
      </c>
      <c r="E35" s="167" t="s">
        <v>118</v>
      </c>
      <c r="F35" s="168">
        <v>13.31</v>
      </c>
      <c r="G35" s="169"/>
      <c r="H35" s="169"/>
      <c r="I35" s="169">
        <f t="shared" si="4"/>
        <v>0</v>
      </c>
      <c r="J35" s="167">
        <f t="shared" si="5"/>
        <v>52.44</v>
      </c>
      <c r="K35" s="1">
        <f t="shared" si="6"/>
        <v>0</v>
      </c>
      <c r="L35" s="1">
        <f t="shared" si="7"/>
        <v>0</v>
      </c>
      <c r="M35" s="1"/>
      <c r="N35" s="1">
        <v>3.94</v>
      </c>
      <c r="O35" s="1"/>
      <c r="P35" s="166"/>
      <c r="Q35" s="172"/>
      <c r="R35" s="172"/>
      <c r="S35" s="166"/>
      <c r="Z35">
        <v>0</v>
      </c>
    </row>
    <row r="36" spans="1:26" ht="24.95" customHeight="1" x14ac:dyDescent="0.25">
      <c r="A36" s="170"/>
      <c r="B36" s="167" t="s">
        <v>103</v>
      </c>
      <c r="C36" s="171" t="s">
        <v>228</v>
      </c>
      <c r="D36" s="167" t="s">
        <v>229</v>
      </c>
      <c r="E36" s="167" t="s">
        <v>88</v>
      </c>
      <c r="F36" s="168">
        <v>2.160345</v>
      </c>
      <c r="G36" s="169"/>
      <c r="H36" s="169"/>
      <c r="I36" s="169">
        <f t="shared" si="4"/>
        <v>0</v>
      </c>
      <c r="J36" s="167">
        <f t="shared" si="5"/>
        <v>346.11</v>
      </c>
      <c r="K36" s="1">
        <f t="shared" si="6"/>
        <v>0</v>
      </c>
      <c r="L36" s="1">
        <f t="shared" si="7"/>
        <v>0</v>
      </c>
      <c r="M36" s="1"/>
      <c r="N36" s="1">
        <v>160.21</v>
      </c>
      <c r="O36" s="1"/>
      <c r="P36" s="166">
        <f>ROUND(F36*(R36),3)</f>
        <v>5.1440000000000001</v>
      </c>
      <c r="Q36" s="172"/>
      <c r="R36" s="172">
        <v>2.3812799999999998</v>
      </c>
      <c r="S36" s="166"/>
      <c r="Z36">
        <v>0</v>
      </c>
    </row>
    <row r="37" spans="1:26" ht="24.95" customHeight="1" x14ac:dyDescent="0.25">
      <c r="A37" s="170"/>
      <c r="B37" s="167" t="s">
        <v>230</v>
      </c>
      <c r="C37" s="171" t="s">
        <v>231</v>
      </c>
      <c r="D37" s="167" t="s">
        <v>232</v>
      </c>
      <c r="E37" s="167" t="s">
        <v>88</v>
      </c>
      <c r="F37" s="168">
        <v>13.6304</v>
      </c>
      <c r="G37" s="169"/>
      <c r="H37" s="169"/>
      <c r="I37" s="169">
        <f t="shared" si="4"/>
        <v>0</v>
      </c>
      <c r="J37" s="167">
        <f t="shared" si="5"/>
        <v>1450.82</v>
      </c>
      <c r="K37" s="1">
        <f t="shared" si="6"/>
        <v>0</v>
      </c>
      <c r="L37" s="1">
        <f t="shared" si="7"/>
        <v>0</v>
      </c>
      <c r="M37" s="1"/>
      <c r="N37" s="1">
        <v>106.44</v>
      </c>
      <c r="O37" s="1"/>
      <c r="P37" s="166">
        <f>ROUND(F37*(R37),3)</f>
        <v>35.457000000000001</v>
      </c>
      <c r="Q37" s="172"/>
      <c r="R37" s="172">
        <v>2.6012974681999999</v>
      </c>
      <c r="S37" s="166"/>
      <c r="Z37">
        <v>0</v>
      </c>
    </row>
    <row r="38" spans="1:26" x14ac:dyDescent="0.25">
      <c r="A38" s="155"/>
      <c r="B38" s="155"/>
      <c r="C38" s="155"/>
      <c r="D38" s="155" t="s">
        <v>167</v>
      </c>
      <c r="E38" s="155"/>
      <c r="F38" s="166"/>
      <c r="G38" s="158"/>
      <c r="H38" s="158">
        <f>ROUND((SUM(M28:M37))/1,2)</f>
        <v>0</v>
      </c>
      <c r="I38" s="158">
        <f>ROUND((SUM(I28:I37))/1,2)</f>
        <v>0</v>
      </c>
      <c r="J38" s="155"/>
      <c r="K38" s="155"/>
      <c r="L38" s="155">
        <f>ROUND((SUM(L28:L37))/1,2)</f>
        <v>0</v>
      </c>
      <c r="M38" s="155">
        <f>ROUND((SUM(M28:M37))/1,2)</f>
        <v>0</v>
      </c>
      <c r="N38" s="155"/>
      <c r="O38" s="155"/>
      <c r="P38" s="173">
        <f>ROUND((SUM(P28:P37))/1,2)</f>
        <v>61.9</v>
      </c>
      <c r="Q38" s="152"/>
      <c r="R38" s="152"/>
      <c r="S38" s="173">
        <f>ROUND((SUM(S28:S37))/1,2)</f>
        <v>0</v>
      </c>
      <c r="T38" s="152"/>
      <c r="U38" s="152"/>
      <c r="V38" s="152"/>
      <c r="W38" s="152"/>
      <c r="X38" s="152"/>
      <c r="Y38" s="152"/>
      <c r="Z38" s="152"/>
    </row>
    <row r="39" spans="1:26" ht="14.45" x14ac:dyDescent="0.35">
      <c r="A39" s="1"/>
      <c r="B39" s="1"/>
      <c r="C39" s="1"/>
      <c r="D39" s="1"/>
      <c r="E39" s="1"/>
      <c r="F39" s="162"/>
      <c r="G39" s="148"/>
      <c r="H39" s="148"/>
      <c r="I39" s="148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5"/>
      <c r="B40" s="155"/>
      <c r="C40" s="155"/>
      <c r="D40" s="155" t="s">
        <v>71</v>
      </c>
      <c r="E40" s="155"/>
      <c r="F40" s="166"/>
      <c r="G40" s="156"/>
      <c r="H40" s="156"/>
      <c r="I40" s="156"/>
      <c r="J40" s="155"/>
      <c r="K40" s="155"/>
      <c r="L40" s="155"/>
      <c r="M40" s="155"/>
      <c r="N40" s="155"/>
      <c r="O40" s="155"/>
      <c r="P40" s="155"/>
      <c r="Q40" s="152"/>
      <c r="R40" s="152"/>
      <c r="S40" s="155"/>
      <c r="T40" s="152"/>
      <c r="U40" s="152"/>
      <c r="V40" s="152"/>
      <c r="W40" s="152"/>
      <c r="X40" s="152"/>
      <c r="Y40" s="152"/>
      <c r="Z40" s="152"/>
    </row>
    <row r="41" spans="1:26" ht="24.95" customHeight="1" x14ac:dyDescent="0.25">
      <c r="A41" s="170"/>
      <c r="B41" s="167" t="s">
        <v>100</v>
      </c>
      <c r="C41" s="171" t="s">
        <v>233</v>
      </c>
      <c r="D41" s="167" t="s">
        <v>234</v>
      </c>
      <c r="E41" s="167" t="s">
        <v>88</v>
      </c>
      <c r="F41" s="168">
        <v>0.51600000000000001</v>
      </c>
      <c r="G41" s="169"/>
      <c r="H41" s="169"/>
      <c r="I41" s="169">
        <f t="shared" ref="I41:I59" si="8">ROUND(F41*(G41+H41),2)</f>
        <v>0</v>
      </c>
      <c r="J41" s="167">
        <f t="shared" ref="J41:J59" si="9">ROUND(F41*(N41),2)</f>
        <v>78.739999999999995</v>
      </c>
      <c r="K41" s="1">
        <f t="shared" ref="K41:K59" si="10">ROUND(F41*(O41),2)</f>
        <v>0</v>
      </c>
      <c r="L41" s="1">
        <f t="shared" ref="L41:L59" si="11">ROUND(F41*(G41),2)</f>
        <v>0</v>
      </c>
      <c r="M41" s="1"/>
      <c r="N41" s="1">
        <v>152.6</v>
      </c>
      <c r="O41" s="1"/>
      <c r="P41" s="166">
        <f t="shared" ref="P41:P46" si="12">ROUND(F41*(R41),3)</f>
        <v>5.5E-2</v>
      </c>
      <c r="Q41" s="172"/>
      <c r="R41" s="172">
        <v>0.10683389999997001</v>
      </c>
      <c r="S41" s="166"/>
      <c r="Z41">
        <v>0</v>
      </c>
    </row>
    <row r="42" spans="1:26" ht="24.95" customHeight="1" x14ac:dyDescent="0.25">
      <c r="A42" s="170"/>
      <c r="B42" s="167" t="s">
        <v>100</v>
      </c>
      <c r="C42" s="171" t="s">
        <v>235</v>
      </c>
      <c r="D42" s="167" t="s">
        <v>236</v>
      </c>
      <c r="E42" s="167" t="s">
        <v>129</v>
      </c>
      <c r="F42" s="168">
        <v>5</v>
      </c>
      <c r="G42" s="169"/>
      <c r="H42" s="169"/>
      <c r="I42" s="169">
        <f t="shared" si="8"/>
        <v>0</v>
      </c>
      <c r="J42" s="167">
        <f t="shared" si="9"/>
        <v>49.6</v>
      </c>
      <c r="K42" s="1">
        <f t="shared" si="10"/>
        <v>0</v>
      </c>
      <c r="L42" s="1">
        <f t="shared" si="11"/>
        <v>0</v>
      </c>
      <c r="M42" s="1"/>
      <c r="N42" s="1">
        <v>9.92</v>
      </c>
      <c r="O42" s="1"/>
      <c r="P42" s="166">
        <f t="shared" si="12"/>
        <v>8.4000000000000005E-2</v>
      </c>
      <c r="Q42" s="172"/>
      <c r="R42" s="172">
        <v>1.6799999999999999E-2</v>
      </c>
      <c r="S42" s="166"/>
      <c r="Z42">
        <v>0</v>
      </c>
    </row>
    <row r="43" spans="1:26" ht="24.95" customHeight="1" x14ac:dyDescent="0.25">
      <c r="A43" s="170"/>
      <c r="B43" s="167" t="s">
        <v>100</v>
      </c>
      <c r="C43" s="171" t="s">
        <v>237</v>
      </c>
      <c r="D43" s="167" t="s">
        <v>238</v>
      </c>
      <c r="E43" s="167" t="s">
        <v>129</v>
      </c>
      <c r="F43" s="168">
        <v>6</v>
      </c>
      <c r="G43" s="169"/>
      <c r="H43" s="169"/>
      <c r="I43" s="169">
        <f t="shared" si="8"/>
        <v>0</v>
      </c>
      <c r="J43" s="167">
        <f t="shared" si="9"/>
        <v>66</v>
      </c>
      <c r="K43" s="1">
        <f t="shared" si="10"/>
        <v>0</v>
      </c>
      <c r="L43" s="1">
        <f t="shared" si="11"/>
        <v>0</v>
      </c>
      <c r="M43" s="1"/>
      <c r="N43" s="1">
        <v>11</v>
      </c>
      <c r="O43" s="1"/>
      <c r="P43" s="166">
        <f t="shared" si="12"/>
        <v>0.114</v>
      </c>
      <c r="Q43" s="172"/>
      <c r="R43" s="172">
        <v>1.8919999999999999E-2</v>
      </c>
      <c r="S43" s="166"/>
      <c r="Z43">
        <v>0</v>
      </c>
    </row>
    <row r="44" spans="1:26" ht="24.95" customHeight="1" x14ac:dyDescent="0.25">
      <c r="A44" s="170"/>
      <c r="B44" s="167" t="s">
        <v>100</v>
      </c>
      <c r="C44" s="171" t="s">
        <v>239</v>
      </c>
      <c r="D44" s="167" t="s">
        <v>240</v>
      </c>
      <c r="E44" s="167" t="s">
        <v>129</v>
      </c>
      <c r="F44" s="168">
        <v>1</v>
      </c>
      <c r="G44" s="169"/>
      <c r="H44" s="169"/>
      <c r="I44" s="169">
        <f t="shared" si="8"/>
        <v>0</v>
      </c>
      <c r="J44" s="167">
        <f t="shared" si="9"/>
        <v>26.27</v>
      </c>
      <c r="K44" s="1">
        <f t="shared" si="10"/>
        <v>0</v>
      </c>
      <c r="L44" s="1">
        <f t="shared" si="11"/>
        <v>0</v>
      </c>
      <c r="M44" s="1"/>
      <c r="N44" s="1">
        <v>26.27</v>
      </c>
      <c r="O44" s="1"/>
      <c r="P44" s="166">
        <f t="shared" si="12"/>
        <v>3.9E-2</v>
      </c>
      <c r="Q44" s="172"/>
      <c r="R44" s="172">
        <v>3.8929999999999999E-2</v>
      </c>
      <c r="S44" s="166"/>
      <c r="Z44">
        <v>0</v>
      </c>
    </row>
    <row r="45" spans="1:26" ht="24.95" customHeight="1" x14ac:dyDescent="0.25">
      <c r="A45" s="170"/>
      <c r="B45" s="167" t="s">
        <v>100</v>
      </c>
      <c r="C45" s="171" t="s">
        <v>241</v>
      </c>
      <c r="D45" s="167" t="s">
        <v>242</v>
      </c>
      <c r="E45" s="167" t="s">
        <v>88</v>
      </c>
      <c r="F45" s="168">
        <v>14.75122</v>
      </c>
      <c r="G45" s="169"/>
      <c r="H45" s="169"/>
      <c r="I45" s="169">
        <f t="shared" si="8"/>
        <v>0</v>
      </c>
      <c r="J45" s="167">
        <f t="shared" si="9"/>
        <v>1593.13</v>
      </c>
      <c r="K45" s="1">
        <f t="shared" si="10"/>
        <v>0</v>
      </c>
      <c r="L45" s="1">
        <f t="shared" si="11"/>
        <v>0</v>
      </c>
      <c r="M45" s="1"/>
      <c r="N45" s="1">
        <v>108</v>
      </c>
      <c r="O45" s="1"/>
      <c r="P45" s="166">
        <f t="shared" si="12"/>
        <v>37.234000000000002</v>
      </c>
      <c r="Q45" s="172"/>
      <c r="R45" s="172">
        <v>2.52413</v>
      </c>
      <c r="S45" s="166"/>
      <c r="Z45">
        <v>0</v>
      </c>
    </row>
    <row r="46" spans="1:26" ht="24.95" customHeight="1" x14ac:dyDescent="0.25">
      <c r="A46" s="170"/>
      <c r="B46" s="167" t="s">
        <v>100</v>
      </c>
      <c r="C46" s="171" t="s">
        <v>243</v>
      </c>
      <c r="D46" s="167" t="s">
        <v>244</v>
      </c>
      <c r="E46" s="167" t="s">
        <v>118</v>
      </c>
      <c r="F46" s="168">
        <v>1.92</v>
      </c>
      <c r="G46" s="169"/>
      <c r="H46" s="169"/>
      <c r="I46" s="169">
        <f t="shared" si="8"/>
        <v>0</v>
      </c>
      <c r="J46" s="167">
        <f t="shared" si="9"/>
        <v>23.88</v>
      </c>
      <c r="K46" s="1">
        <f t="shared" si="10"/>
        <v>0</v>
      </c>
      <c r="L46" s="1">
        <f t="shared" si="11"/>
        <v>0</v>
      </c>
      <c r="M46" s="1"/>
      <c r="N46" s="1">
        <v>12.44</v>
      </c>
      <c r="O46" s="1"/>
      <c r="P46" s="166">
        <f t="shared" si="12"/>
        <v>1.4E-2</v>
      </c>
      <c r="Q46" s="172"/>
      <c r="R46" s="172">
        <v>7.3000000000000001E-3</v>
      </c>
      <c r="S46" s="166"/>
      <c r="Z46">
        <v>0</v>
      </c>
    </row>
    <row r="47" spans="1:26" ht="24.95" customHeight="1" x14ac:dyDescent="0.25">
      <c r="A47" s="170"/>
      <c r="B47" s="167" t="s">
        <v>100</v>
      </c>
      <c r="C47" s="171" t="s">
        <v>245</v>
      </c>
      <c r="D47" s="167" t="s">
        <v>246</v>
      </c>
      <c r="E47" s="167" t="s">
        <v>118</v>
      </c>
      <c r="F47" s="168">
        <v>1.92</v>
      </c>
      <c r="G47" s="169"/>
      <c r="H47" s="169"/>
      <c r="I47" s="169">
        <f t="shared" si="8"/>
        <v>0</v>
      </c>
      <c r="J47" s="167">
        <f t="shared" si="9"/>
        <v>8.85</v>
      </c>
      <c r="K47" s="1">
        <f t="shared" si="10"/>
        <v>0</v>
      </c>
      <c r="L47" s="1">
        <f t="shared" si="11"/>
        <v>0</v>
      </c>
      <c r="M47" s="1"/>
      <c r="N47" s="1">
        <v>4.6100000000000003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100</v>
      </c>
      <c r="C48" s="171" t="s">
        <v>247</v>
      </c>
      <c r="D48" s="167" t="s">
        <v>248</v>
      </c>
      <c r="E48" s="167" t="s">
        <v>118</v>
      </c>
      <c r="F48" s="168">
        <v>152.73140000000001</v>
      </c>
      <c r="G48" s="169"/>
      <c r="H48" s="169"/>
      <c r="I48" s="169">
        <f t="shared" si="8"/>
        <v>0</v>
      </c>
      <c r="J48" s="167">
        <f t="shared" si="9"/>
        <v>2469.67</v>
      </c>
      <c r="K48" s="1">
        <f t="shared" si="10"/>
        <v>0</v>
      </c>
      <c r="L48" s="1">
        <f t="shared" si="11"/>
        <v>0</v>
      </c>
      <c r="M48" s="1"/>
      <c r="N48" s="1">
        <v>16.170000000000002</v>
      </c>
      <c r="O48" s="1"/>
      <c r="P48" s="166">
        <f>ROUND(F48*(R48),3)</f>
        <v>7.6369999999999996</v>
      </c>
      <c r="Q48" s="172"/>
      <c r="R48" s="172">
        <v>0.05</v>
      </c>
      <c r="S48" s="166"/>
      <c r="Z48">
        <v>0</v>
      </c>
    </row>
    <row r="49" spans="1:26" ht="24.95" customHeight="1" x14ac:dyDescent="0.25">
      <c r="A49" s="170"/>
      <c r="B49" s="167" t="s">
        <v>100</v>
      </c>
      <c r="C49" s="171" t="s">
        <v>249</v>
      </c>
      <c r="D49" s="167" t="s">
        <v>250</v>
      </c>
      <c r="E49" s="167" t="s">
        <v>118</v>
      </c>
      <c r="F49" s="168">
        <v>152.72999999999999</v>
      </c>
      <c r="G49" s="169"/>
      <c r="H49" s="169"/>
      <c r="I49" s="169">
        <f t="shared" si="8"/>
        <v>0</v>
      </c>
      <c r="J49" s="167">
        <f t="shared" si="9"/>
        <v>719.36</v>
      </c>
      <c r="K49" s="1">
        <f t="shared" si="10"/>
        <v>0</v>
      </c>
      <c r="L49" s="1">
        <f t="shared" si="11"/>
        <v>0</v>
      </c>
      <c r="M49" s="1"/>
      <c r="N49" s="1">
        <v>4.71</v>
      </c>
      <c r="O49" s="1"/>
      <c r="P49" s="166"/>
      <c r="Q49" s="172"/>
      <c r="R49" s="172"/>
      <c r="S49" s="166"/>
      <c r="Z49">
        <v>0</v>
      </c>
    </row>
    <row r="50" spans="1:26" ht="24.95" customHeight="1" x14ac:dyDescent="0.25">
      <c r="A50" s="170"/>
      <c r="B50" s="167" t="s">
        <v>100</v>
      </c>
      <c r="C50" s="171" t="s">
        <v>251</v>
      </c>
      <c r="D50" s="167" t="s">
        <v>252</v>
      </c>
      <c r="E50" s="167" t="s">
        <v>99</v>
      </c>
      <c r="F50" s="168">
        <v>0.62337666666666702</v>
      </c>
      <c r="G50" s="169"/>
      <c r="H50" s="169"/>
      <c r="I50" s="169">
        <f t="shared" si="8"/>
        <v>0</v>
      </c>
      <c r="J50" s="167">
        <f t="shared" si="9"/>
        <v>623.38</v>
      </c>
      <c r="K50" s="1">
        <f t="shared" si="10"/>
        <v>0</v>
      </c>
      <c r="L50" s="1">
        <f t="shared" si="11"/>
        <v>0</v>
      </c>
      <c r="M50" s="1"/>
      <c r="N50" s="1">
        <v>1000</v>
      </c>
      <c r="O50" s="1"/>
      <c r="P50" s="166">
        <f t="shared" ref="P50:P58" si="13">ROUND(F50*(R50),3)</f>
        <v>0.63300000000000001</v>
      </c>
      <c r="Q50" s="172"/>
      <c r="R50" s="172">
        <v>1.0156062525</v>
      </c>
      <c r="S50" s="166"/>
      <c r="Z50">
        <v>0</v>
      </c>
    </row>
    <row r="51" spans="1:26" ht="35.1" customHeight="1" x14ac:dyDescent="0.25">
      <c r="A51" s="170"/>
      <c r="B51" s="167" t="s">
        <v>100</v>
      </c>
      <c r="C51" s="171" t="s">
        <v>253</v>
      </c>
      <c r="D51" s="167" t="s">
        <v>254</v>
      </c>
      <c r="E51" s="167" t="s">
        <v>118</v>
      </c>
      <c r="F51" s="168">
        <v>1.27</v>
      </c>
      <c r="G51" s="169"/>
      <c r="H51" s="169"/>
      <c r="I51" s="169">
        <f t="shared" si="8"/>
        <v>0</v>
      </c>
      <c r="J51" s="167">
        <f t="shared" si="9"/>
        <v>13.41</v>
      </c>
      <c r="K51" s="1">
        <f t="shared" si="10"/>
        <v>0</v>
      </c>
      <c r="L51" s="1">
        <f t="shared" si="11"/>
        <v>0</v>
      </c>
      <c r="M51" s="1"/>
      <c r="N51" s="1">
        <v>10.56</v>
      </c>
      <c r="O51" s="1"/>
      <c r="P51" s="166">
        <f t="shared" si="13"/>
        <v>5.7000000000000002E-2</v>
      </c>
      <c r="Q51" s="172"/>
      <c r="R51" s="172">
        <v>4.453E-2</v>
      </c>
      <c r="S51" s="166"/>
      <c r="Z51">
        <v>0</v>
      </c>
    </row>
    <row r="52" spans="1:26" ht="35.1" customHeight="1" x14ac:dyDescent="0.25">
      <c r="A52" s="170"/>
      <c r="B52" s="167" t="s">
        <v>100</v>
      </c>
      <c r="C52" s="171" t="s">
        <v>255</v>
      </c>
      <c r="D52" s="167" t="s">
        <v>256</v>
      </c>
      <c r="E52" s="167" t="s">
        <v>118</v>
      </c>
      <c r="F52" s="168">
        <v>12.60225</v>
      </c>
      <c r="G52" s="169"/>
      <c r="H52" s="169"/>
      <c r="I52" s="169">
        <f t="shared" si="8"/>
        <v>0</v>
      </c>
      <c r="J52" s="167">
        <f t="shared" si="9"/>
        <v>202.52</v>
      </c>
      <c r="K52" s="1">
        <f t="shared" si="10"/>
        <v>0</v>
      </c>
      <c r="L52" s="1">
        <f t="shared" si="11"/>
        <v>0</v>
      </c>
      <c r="M52" s="1"/>
      <c r="N52" s="1">
        <v>16.07</v>
      </c>
      <c r="O52" s="1"/>
      <c r="P52" s="166">
        <f t="shared" si="13"/>
        <v>0.95699999999999996</v>
      </c>
      <c r="Q52" s="172"/>
      <c r="R52" s="172">
        <v>7.5920000000000001E-2</v>
      </c>
      <c r="S52" s="166"/>
      <c r="Z52">
        <v>0</v>
      </c>
    </row>
    <row r="53" spans="1:26" ht="35.1" customHeight="1" x14ac:dyDescent="0.25">
      <c r="A53" s="170"/>
      <c r="B53" s="167" t="s">
        <v>100</v>
      </c>
      <c r="C53" s="171" t="s">
        <v>257</v>
      </c>
      <c r="D53" s="167" t="s">
        <v>258</v>
      </c>
      <c r="E53" s="167" t="s">
        <v>118</v>
      </c>
      <c r="F53" s="168">
        <v>113.84375</v>
      </c>
      <c r="G53" s="169"/>
      <c r="H53" s="169"/>
      <c r="I53" s="169">
        <f t="shared" si="8"/>
        <v>0</v>
      </c>
      <c r="J53" s="167">
        <f t="shared" si="9"/>
        <v>2059.4299999999998</v>
      </c>
      <c r="K53" s="1">
        <f t="shared" si="10"/>
        <v>0</v>
      </c>
      <c r="L53" s="1">
        <f t="shared" si="11"/>
        <v>0</v>
      </c>
      <c r="M53" s="1"/>
      <c r="N53" s="1">
        <v>18.09</v>
      </c>
      <c r="O53" s="1"/>
      <c r="P53" s="166">
        <f t="shared" si="13"/>
        <v>9.98</v>
      </c>
      <c r="Q53" s="172"/>
      <c r="R53" s="172">
        <v>8.7660000000000002E-2</v>
      </c>
      <c r="S53" s="166"/>
      <c r="Z53">
        <v>0</v>
      </c>
    </row>
    <row r="54" spans="1:26" ht="35.1" customHeight="1" x14ac:dyDescent="0.25">
      <c r="A54" s="170"/>
      <c r="B54" s="167" t="s">
        <v>100</v>
      </c>
      <c r="C54" s="171" t="s">
        <v>259</v>
      </c>
      <c r="D54" s="167" t="s">
        <v>260</v>
      </c>
      <c r="E54" s="167" t="s">
        <v>118</v>
      </c>
      <c r="F54" s="168">
        <v>33.771419999999999</v>
      </c>
      <c r="G54" s="169"/>
      <c r="H54" s="169"/>
      <c r="I54" s="169">
        <f t="shared" si="8"/>
        <v>0</v>
      </c>
      <c r="J54" s="167">
        <f t="shared" si="9"/>
        <v>702.45</v>
      </c>
      <c r="K54" s="1">
        <f t="shared" si="10"/>
        <v>0</v>
      </c>
      <c r="L54" s="1">
        <f t="shared" si="11"/>
        <v>0</v>
      </c>
      <c r="M54" s="1"/>
      <c r="N54" s="1">
        <v>20.8</v>
      </c>
      <c r="O54" s="1"/>
      <c r="P54" s="166">
        <f t="shared" si="13"/>
        <v>3.8290000000000002</v>
      </c>
      <c r="Q54" s="172"/>
      <c r="R54" s="172">
        <v>0.11337999999999999</v>
      </c>
      <c r="S54" s="166"/>
      <c r="Z54">
        <v>0</v>
      </c>
    </row>
    <row r="55" spans="1:26" ht="35.1" customHeight="1" x14ac:dyDescent="0.25">
      <c r="A55" s="170"/>
      <c r="B55" s="167" t="s">
        <v>100</v>
      </c>
      <c r="C55" s="171" t="s">
        <v>261</v>
      </c>
      <c r="D55" s="167" t="s">
        <v>262</v>
      </c>
      <c r="E55" s="167" t="s">
        <v>118</v>
      </c>
      <c r="F55" s="168">
        <v>4.8041999999999998</v>
      </c>
      <c r="G55" s="169"/>
      <c r="H55" s="169"/>
      <c r="I55" s="169">
        <f t="shared" si="8"/>
        <v>0</v>
      </c>
      <c r="J55" s="167">
        <f t="shared" si="9"/>
        <v>273.5</v>
      </c>
      <c r="K55" s="1">
        <f t="shared" si="10"/>
        <v>0</v>
      </c>
      <c r="L55" s="1">
        <f t="shared" si="11"/>
        <v>0</v>
      </c>
      <c r="M55" s="1"/>
      <c r="N55" s="1">
        <v>56.93</v>
      </c>
      <c r="O55" s="1"/>
      <c r="P55" s="166">
        <f t="shared" si="13"/>
        <v>0.29199999999999998</v>
      </c>
      <c r="Q55" s="172"/>
      <c r="R55" s="172">
        <v>6.0839999999999998E-2</v>
      </c>
      <c r="S55" s="166"/>
      <c r="Z55">
        <v>0</v>
      </c>
    </row>
    <row r="56" spans="1:26" ht="24.95" customHeight="1" x14ac:dyDescent="0.25">
      <c r="A56" s="170"/>
      <c r="B56" s="167" t="s">
        <v>100</v>
      </c>
      <c r="C56" s="171" t="s">
        <v>263</v>
      </c>
      <c r="D56" s="167" t="s">
        <v>264</v>
      </c>
      <c r="E56" s="167" t="s">
        <v>118</v>
      </c>
      <c r="F56" s="168">
        <v>14.41375</v>
      </c>
      <c r="G56" s="169"/>
      <c r="H56" s="169"/>
      <c r="I56" s="169">
        <f t="shared" si="8"/>
        <v>0</v>
      </c>
      <c r="J56" s="167">
        <f t="shared" si="9"/>
        <v>353.14</v>
      </c>
      <c r="K56" s="1">
        <f t="shared" si="10"/>
        <v>0</v>
      </c>
      <c r="L56" s="1">
        <f t="shared" si="11"/>
        <v>0</v>
      </c>
      <c r="M56" s="1"/>
      <c r="N56" s="1">
        <v>24.5</v>
      </c>
      <c r="O56" s="1"/>
      <c r="P56" s="166">
        <f t="shared" si="13"/>
        <v>1.224</v>
      </c>
      <c r="Q56" s="172"/>
      <c r="R56" s="172">
        <v>8.4949999999999998E-2</v>
      </c>
      <c r="S56" s="166"/>
      <c r="Z56">
        <v>0</v>
      </c>
    </row>
    <row r="57" spans="1:26" ht="24.95" customHeight="1" x14ac:dyDescent="0.25">
      <c r="A57" s="170"/>
      <c r="B57" s="167" t="s">
        <v>103</v>
      </c>
      <c r="C57" s="171" t="s">
        <v>265</v>
      </c>
      <c r="D57" s="167" t="s">
        <v>266</v>
      </c>
      <c r="E57" s="167" t="s">
        <v>118</v>
      </c>
      <c r="F57" s="168">
        <v>16.62</v>
      </c>
      <c r="G57" s="169"/>
      <c r="H57" s="169"/>
      <c r="I57" s="169">
        <f t="shared" si="8"/>
        <v>0</v>
      </c>
      <c r="J57" s="167">
        <f t="shared" si="9"/>
        <v>1540.84</v>
      </c>
      <c r="K57" s="1">
        <f t="shared" si="10"/>
        <v>0</v>
      </c>
      <c r="L57" s="1">
        <f t="shared" si="11"/>
        <v>0</v>
      </c>
      <c r="M57" s="1"/>
      <c r="N57" s="1">
        <v>92.71</v>
      </c>
      <c r="O57" s="1"/>
      <c r="P57" s="166">
        <f t="shared" si="13"/>
        <v>9.9489999999999998</v>
      </c>
      <c r="Q57" s="172"/>
      <c r="R57" s="172">
        <v>0.59858999999999996</v>
      </c>
      <c r="S57" s="166">
        <f>ROUND(F57*(X57),3)</f>
        <v>7.9779999999999998</v>
      </c>
      <c r="X57">
        <v>0.48</v>
      </c>
      <c r="Z57">
        <v>0</v>
      </c>
    </row>
    <row r="58" spans="1:26" ht="24.95" customHeight="1" x14ac:dyDescent="0.25">
      <c r="A58" s="170"/>
      <c r="B58" s="167" t="s">
        <v>230</v>
      </c>
      <c r="C58" s="171" t="s">
        <v>267</v>
      </c>
      <c r="D58" s="167" t="s">
        <v>268</v>
      </c>
      <c r="E58" s="167" t="s">
        <v>118</v>
      </c>
      <c r="F58" s="168">
        <v>79.563999999999993</v>
      </c>
      <c r="G58" s="169"/>
      <c r="H58" s="169"/>
      <c r="I58" s="169">
        <f t="shared" si="8"/>
        <v>0</v>
      </c>
      <c r="J58" s="167">
        <f t="shared" si="9"/>
        <v>1591.28</v>
      </c>
      <c r="K58" s="1">
        <f t="shared" si="10"/>
        <v>0</v>
      </c>
      <c r="L58" s="1">
        <f t="shared" si="11"/>
        <v>0</v>
      </c>
      <c r="M58" s="1"/>
      <c r="N58" s="1">
        <v>20</v>
      </c>
      <c r="O58" s="1"/>
      <c r="P58" s="166">
        <f t="shared" si="13"/>
        <v>0.96799999999999997</v>
      </c>
      <c r="Q58" s="172"/>
      <c r="R58" s="172">
        <v>1.217E-2</v>
      </c>
      <c r="S58" s="166"/>
      <c r="Z58">
        <v>0</v>
      </c>
    </row>
    <row r="59" spans="1:26" ht="24.95" customHeight="1" x14ac:dyDescent="0.25">
      <c r="A59" s="170"/>
      <c r="B59" s="167" t="s">
        <v>230</v>
      </c>
      <c r="C59" s="171" t="s">
        <v>269</v>
      </c>
      <c r="D59" s="167" t="s">
        <v>270</v>
      </c>
      <c r="E59" s="167" t="s">
        <v>118</v>
      </c>
      <c r="F59" s="168">
        <v>79.563999999999993</v>
      </c>
      <c r="G59" s="169"/>
      <c r="H59" s="169"/>
      <c r="I59" s="169">
        <f t="shared" si="8"/>
        <v>0</v>
      </c>
      <c r="J59" s="167">
        <f t="shared" si="9"/>
        <v>396.23</v>
      </c>
      <c r="K59" s="1">
        <f t="shared" si="10"/>
        <v>0</v>
      </c>
      <c r="L59" s="1">
        <f t="shared" si="11"/>
        <v>0</v>
      </c>
      <c r="M59" s="1"/>
      <c r="N59" s="1">
        <v>4.9800000000000004</v>
      </c>
      <c r="O59" s="1"/>
      <c r="P59" s="166"/>
      <c r="Q59" s="172"/>
      <c r="R59" s="172"/>
      <c r="S59" s="166"/>
      <c r="Z59">
        <v>0</v>
      </c>
    </row>
    <row r="60" spans="1:26" x14ac:dyDescent="0.25">
      <c r="A60" s="155"/>
      <c r="B60" s="155"/>
      <c r="C60" s="155"/>
      <c r="D60" s="155" t="s">
        <v>71</v>
      </c>
      <c r="E60" s="155"/>
      <c r="F60" s="166"/>
      <c r="G60" s="158"/>
      <c r="H60" s="158">
        <f>ROUND((SUM(M40:M59))/1,2)</f>
        <v>0</v>
      </c>
      <c r="I60" s="158">
        <f>ROUND((SUM(I40:I59))/1,2)</f>
        <v>0</v>
      </c>
      <c r="J60" s="155"/>
      <c r="K60" s="155"/>
      <c r="L60" s="155">
        <f>ROUND((SUM(L40:L59))/1,2)</f>
        <v>0</v>
      </c>
      <c r="M60" s="155">
        <f>ROUND((SUM(M40:M59))/1,2)</f>
        <v>0</v>
      </c>
      <c r="N60" s="155"/>
      <c r="O60" s="155"/>
      <c r="P60" s="173">
        <f>ROUND((SUM(P40:P59))/1,2)</f>
        <v>73.069999999999993</v>
      </c>
      <c r="Q60" s="152"/>
      <c r="R60" s="152"/>
      <c r="S60" s="173">
        <f>ROUND((SUM(S40:S59))/1,2)</f>
        <v>7.98</v>
      </c>
      <c r="T60" s="152"/>
      <c r="U60" s="152"/>
      <c r="V60" s="152"/>
      <c r="W60" s="152"/>
      <c r="X60" s="152"/>
      <c r="Y60" s="152"/>
      <c r="Z60" s="152"/>
    </row>
    <row r="61" spans="1:26" ht="14.45" x14ac:dyDescent="0.35">
      <c r="A61" s="1"/>
      <c r="B61" s="1"/>
      <c r="C61" s="1"/>
      <c r="D61" s="1"/>
      <c r="E61" s="1"/>
      <c r="F61" s="162"/>
      <c r="G61" s="148"/>
      <c r="H61" s="148"/>
      <c r="I61" s="148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55"/>
      <c r="B62" s="155"/>
      <c r="C62" s="155"/>
      <c r="D62" s="155" t="s">
        <v>168</v>
      </c>
      <c r="E62" s="155"/>
      <c r="F62" s="166"/>
      <c r="G62" s="156"/>
      <c r="H62" s="156"/>
      <c r="I62" s="156"/>
      <c r="J62" s="155"/>
      <c r="K62" s="155"/>
      <c r="L62" s="155"/>
      <c r="M62" s="155"/>
      <c r="N62" s="155"/>
      <c r="O62" s="155"/>
      <c r="P62" s="155"/>
      <c r="Q62" s="152"/>
      <c r="R62" s="152"/>
      <c r="S62" s="155"/>
      <c r="T62" s="152"/>
      <c r="U62" s="152"/>
      <c r="V62" s="152"/>
      <c r="W62" s="152"/>
      <c r="X62" s="152"/>
      <c r="Y62" s="152"/>
      <c r="Z62" s="152"/>
    </row>
    <row r="63" spans="1:26" ht="24.95" customHeight="1" x14ac:dyDescent="0.25">
      <c r="A63" s="170"/>
      <c r="B63" s="167" t="s">
        <v>100</v>
      </c>
      <c r="C63" s="171" t="s">
        <v>271</v>
      </c>
      <c r="D63" s="167" t="s">
        <v>272</v>
      </c>
      <c r="E63" s="167" t="s">
        <v>88</v>
      </c>
      <c r="F63" s="168">
        <v>0.219</v>
      </c>
      <c r="G63" s="169"/>
      <c r="H63" s="169"/>
      <c r="I63" s="169">
        <f>ROUND(F63*(G63+H63),2)</f>
        <v>0</v>
      </c>
      <c r="J63" s="167">
        <f>ROUND(F63*(N63),2)</f>
        <v>23</v>
      </c>
      <c r="K63" s="1">
        <f>ROUND(F63*(O63),2)</f>
        <v>0</v>
      </c>
      <c r="L63" s="1">
        <f>ROUND(F63*(G63),2)</f>
        <v>0</v>
      </c>
      <c r="M63" s="1"/>
      <c r="N63" s="1">
        <v>105</v>
      </c>
      <c r="O63" s="1"/>
      <c r="P63" s="166">
        <f>ROUND(F63*(R63),3)</f>
        <v>0.53600000000000003</v>
      </c>
      <c r="Q63" s="172"/>
      <c r="R63" s="172">
        <v>2.4470000000000001</v>
      </c>
      <c r="S63" s="166"/>
      <c r="Z63">
        <v>0</v>
      </c>
    </row>
    <row r="64" spans="1:26" ht="24.95" customHeight="1" x14ac:dyDescent="0.25">
      <c r="A64" s="170"/>
      <c r="B64" s="167" t="s">
        <v>100</v>
      </c>
      <c r="C64" s="171" t="s">
        <v>273</v>
      </c>
      <c r="D64" s="167" t="s">
        <v>274</v>
      </c>
      <c r="E64" s="167" t="s">
        <v>118</v>
      </c>
      <c r="F64" s="168">
        <v>2.52</v>
      </c>
      <c r="G64" s="169"/>
      <c r="H64" s="169"/>
      <c r="I64" s="169">
        <f>ROUND(F64*(G64+H64),2)</f>
        <v>0</v>
      </c>
      <c r="J64" s="167">
        <f>ROUND(F64*(N64),2)</f>
        <v>33.54</v>
      </c>
      <c r="K64" s="1">
        <f>ROUND(F64*(O64),2)</f>
        <v>0</v>
      </c>
      <c r="L64" s="1">
        <f>ROUND(F64*(G64),2)</f>
        <v>0</v>
      </c>
      <c r="M64" s="1"/>
      <c r="N64" s="1">
        <v>13.31</v>
      </c>
      <c r="O64" s="1"/>
      <c r="P64" s="166">
        <f>ROUND(F64*(R64),3)</f>
        <v>8.0000000000000002E-3</v>
      </c>
      <c r="Q64" s="172"/>
      <c r="R64" s="172">
        <v>3.0000000000000001E-3</v>
      </c>
      <c r="S64" s="166"/>
      <c r="Z64">
        <v>0</v>
      </c>
    </row>
    <row r="65" spans="1:26" ht="24.95" customHeight="1" x14ac:dyDescent="0.25">
      <c r="A65" s="170"/>
      <c r="B65" s="167" t="s">
        <v>100</v>
      </c>
      <c r="C65" s="171" t="s">
        <v>275</v>
      </c>
      <c r="D65" s="167" t="s">
        <v>276</v>
      </c>
      <c r="E65" s="167" t="s">
        <v>118</v>
      </c>
      <c r="F65" s="168">
        <v>2.52</v>
      </c>
      <c r="G65" s="169"/>
      <c r="H65" s="169"/>
      <c r="I65" s="169">
        <f>ROUND(F65*(G65+H65),2)</f>
        <v>0</v>
      </c>
      <c r="J65" s="167">
        <f>ROUND(F65*(N65),2)</f>
        <v>10.36</v>
      </c>
      <c r="K65" s="1">
        <f>ROUND(F65*(O65),2)</f>
        <v>0</v>
      </c>
      <c r="L65" s="1">
        <f>ROUND(F65*(G65),2)</f>
        <v>0</v>
      </c>
      <c r="M65" s="1"/>
      <c r="N65" s="1">
        <v>4.1100000000000003</v>
      </c>
      <c r="O65" s="1"/>
      <c r="P65" s="166"/>
      <c r="Q65" s="172"/>
      <c r="R65" s="172"/>
      <c r="S65" s="166"/>
      <c r="Z65">
        <v>0</v>
      </c>
    </row>
    <row r="66" spans="1:26" ht="24.95" customHeight="1" x14ac:dyDescent="0.25">
      <c r="A66" s="170"/>
      <c r="B66" s="167" t="s">
        <v>100</v>
      </c>
      <c r="C66" s="171" t="s">
        <v>277</v>
      </c>
      <c r="D66" s="167" t="s">
        <v>278</v>
      </c>
      <c r="E66" s="167" t="s">
        <v>118</v>
      </c>
      <c r="F66" s="168">
        <v>2.52</v>
      </c>
      <c r="G66" s="169"/>
      <c r="H66" s="169"/>
      <c r="I66" s="169">
        <f>ROUND(F66*(G66+H66),2)</f>
        <v>0</v>
      </c>
      <c r="J66" s="167">
        <f>ROUND(F66*(N66),2)</f>
        <v>14.24</v>
      </c>
      <c r="K66" s="1">
        <f>ROUND(F66*(O66),2)</f>
        <v>0</v>
      </c>
      <c r="L66" s="1">
        <f>ROUND(F66*(G66),2)</f>
        <v>0</v>
      </c>
      <c r="M66" s="1"/>
      <c r="N66" s="1">
        <v>5.65</v>
      </c>
      <c r="O66" s="1"/>
      <c r="P66" s="166">
        <f>ROUND(F66*(R66),3)</f>
        <v>6.0000000000000001E-3</v>
      </c>
      <c r="Q66" s="172"/>
      <c r="R66" s="172">
        <v>2.3E-3</v>
      </c>
      <c r="S66" s="166"/>
      <c r="Z66">
        <v>0</v>
      </c>
    </row>
    <row r="67" spans="1:26" ht="24.95" customHeight="1" x14ac:dyDescent="0.25">
      <c r="A67" s="170"/>
      <c r="B67" s="167" t="s">
        <v>100</v>
      </c>
      <c r="C67" s="171" t="s">
        <v>279</v>
      </c>
      <c r="D67" s="167" t="s">
        <v>280</v>
      </c>
      <c r="E67" s="167" t="s">
        <v>118</v>
      </c>
      <c r="F67" s="168">
        <v>2.52</v>
      </c>
      <c r="G67" s="169"/>
      <c r="H67" s="169"/>
      <c r="I67" s="169">
        <f>ROUND(F67*(G67+H67),2)</f>
        <v>0</v>
      </c>
      <c r="J67" s="167">
        <f>ROUND(F67*(N67),2)</f>
        <v>4.08</v>
      </c>
      <c r="K67" s="1">
        <f>ROUND(F67*(O67),2)</f>
        <v>0</v>
      </c>
      <c r="L67" s="1">
        <f>ROUND(F67*(G67),2)</f>
        <v>0</v>
      </c>
      <c r="M67" s="1"/>
      <c r="N67" s="1">
        <v>1.62</v>
      </c>
      <c r="O67" s="1"/>
      <c r="P67" s="166"/>
      <c r="Q67" s="172"/>
      <c r="R67" s="172"/>
      <c r="S67" s="166"/>
      <c r="Z67">
        <v>0</v>
      </c>
    </row>
    <row r="68" spans="1:26" x14ac:dyDescent="0.25">
      <c r="A68" s="155"/>
      <c r="B68" s="155"/>
      <c r="C68" s="155"/>
      <c r="D68" s="155" t="s">
        <v>168</v>
      </c>
      <c r="E68" s="155"/>
      <c r="F68" s="166"/>
      <c r="G68" s="158"/>
      <c r="H68" s="158">
        <f>ROUND((SUM(M62:M67))/1,2)</f>
        <v>0</v>
      </c>
      <c r="I68" s="158">
        <f>ROUND((SUM(I62:I67))/1,2)</f>
        <v>0</v>
      </c>
      <c r="J68" s="155"/>
      <c r="K68" s="155"/>
      <c r="L68" s="155">
        <f>ROUND((SUM(L62:L67))/1,2)</f>
        <v>0</v>
      </c>
      <c r="M68" s="155">
        <f>ROUND((SUM(M62:M67))/1,2)</f>
        <v>0</v>
      </c>
      <c r="N68" s="155"/>
      <c r="O68" s="155"/>
      <c r="P68" s="173">
        <f>ROUND((SUM(P62:P67))/1,2)</f>
        <v>0.55000000000000004</v>
      </c>
      <c r="Q68" s="152"/>
      <c r="R68" s="152"/>
      <c r="S68" s="173">
        <f>ROUND((SUM(S62:S67))/1,2)</f>
        <v>0</v>
      </c>
      <c r="T68" s="152"/>
      <c r="U68" s="152"/>
      <c r="V68" s="152"/>
      <c r="W68" s="152"/>
      <c r="X68" s="152"/>
      <c r="Y68" s="152"/>
      <c r="Z68" s="152"/>
    </row>
    <row r="69" spans="1:26" ht="14.45" x14ac:dyDescent="0.35">
      <c r="A69" s="1"/>
      <c r="B69" s="1"/>
      <c r="C69" s="1"/>
      <c r="D69" s="1"/>
      <c r="E69" s="1"/>
      <c r="F69" s="162"/>
      <c r="G69" s="148"/>
      <c r="H69" s="148"/>
      <c r="I69" s="148"/>
      <c r="J69" s="1"/>
      <c r="K69" s="1"/>
      <c r="L69" s="1"/>
      <c r="M69" s="1"/>
      <c r="N69" s="1"/>
      <c r="O69" s="1"/>
      <c r="P69" s="1"/>
      <c r="S69" s="1"/>
    </row>
    <row r="70" spans="1:26" x14ac:dyDescent="0.25">
      <c r="A70" s="155"/>
      <c r="B70" s="155"/>
      <c r="C70" s="155"/>
      <c r="D70" s="155" t="s">
        <v>169</v>
      </c>
      <c r="E70" s="155"/>
      <c r="F70" s="166"/>
      <c r="G70" s="156"/>
      <c r="H70" s="156"/>
      <c r="I70" s="156"/>
      <c r="J70" s="155"/>
      <c r="K70" s="155"/>
      <c r="L70" s="155"/>
      <c r="M70" s="155"/>
      <c r="N70" s="155"/>
      <c r="O70" s="155"/>
      <c r="P70" s="155"/>
      <c r="Q70" s="152"/>
      <c r="R70" s="152"/>
      <c r="S70" s="155"/>
      <c r="T70" s="152"/>
      <c r="U70" s="152"/>
      <c r="V70" s="152"/>
      <c r="W70" s="152"/>
      <c r="X70" s="152"/>
      <c r="Y70" s="152"/>
      <c r="Z70" s="152"/>
    </row>
    <row r="71" spans="1:26" ht="24.95" customHeight="1" x14ac:dyDescent="0.25">
      <c r="A71" s="170"/>
      <c r="B71" s="167" t="s">
        <v>281</v>
      </c>
      <c r="C71" s="171" t="s">
        <v>282</v>
      </c>
      <c r="D71" s="167" t="s">
        <v>283</v>
      </c>
      <c r="E71" s="167" t="s">
        <v>118</v>
      </c>
      <c r="F71" s="168">
        <v>37.375999999999998</v>
      </c>
      <c r="G71" s="169"/>
      <c r="H71" s="169"/>
      <c r="I71" s="169">
        <f t="shared" ref="I71:I77" si="14">ROUND(F71*(G71+H71),2)</f>
        <v>0</v>
      </c>
      <c r="J71" s="167">
        <f t="shared" ref="J71:J77" si="15">ROUND(F71*(N71),2)</f>
        <v>32.89</v>
      </c>
      <c r="K71" s="1">
        <f t="shared" ref="K71:K77" si="16">ROUND(F71*(O71),2)</f>
        <v>0</v>
      </c>
      <c r="L71" s="1">
        <f>ROUND(F71*(G71),2)</f>
        <v>0</v>
      </c>
      <c r="M71" s="1"/>
      <c r="N71" s="1">
        <v>0.88</v>
      </c>
      <c r="O71" s="1"/>
      <c r="P71" s="166">
        <f>ROUND(F71*(R71),3)</f>
        <v>7.0000000000000001E-3</v>
      </c>
      <c r="Q71" s="172"/>
      <c r="R71" s="172">
        <v>1.829E-4</v>
      </c>
      <c r="S71" s="166"/>
      <c r="Z71">
        <v>0</v>
      </c>
    </row>
    <row r="72" spans="1:26" ht="24.95" customHeight="1" x14ac:dyDescent="0.25">
      <c r="A72" s="170"/>
      <c r="B72" s="167" t="s">
        <v>284</v>
      </c>
      <c r="C72" s="171" t="s">
        <v>285</v>
      </c>
      <c r="D72" s="167" t="s">
        <v>286</v>
      </c>
      <c r="E72" s="167" t="s">
        <v>118</v>
      </c>
      <c r="F72" s="168">
        <v>18.687999999999999</v>
      </c>
      <c r="G72" s="169"/>
      <c r="H72" s="169"/>
      <c r="I72" s="169">
        <f t="shared" si="14"/>
        <v>0</v>
      </c>
      <c r="J72" s="167">
        <f t="shared" si="15"/>
        <v>55.32</v>
      </c>
      <c r="K72" s="1">
        <f t="shared" si="16"/>
        <v>0</v>
      </c>
      <c r="L72" s="1">
        <f>ROUND(F72*(G72),2)</f>
        <v>0</v>
      </c>
      <c r="M72" s="1"/>
      <c r="N72" s="1">
        <v>2.96</v>
      </c>
      <c r="O72" s="1"/>
      <c r="P72" s="166"/>
      <c r="Q72" s="172"/>
      <c r="R72" s="172"/>
      <c r="S72" s="166"/>
      <c r="Z72">
        <v>0</v>
      </c>
    </row>
    <row r="73" spans="1:26" ht="24.95" customHeight="1" x14ac:dyDescent="0.25">
      <c r="A73" s="170"/>
      <c r="B73" s="167" t="s">
        <v>284</v>
      </c>
      <c r="C73" s="171" t="s">
        <v>287</v>
      </c>
      <c r="D73" s="167" t="s">
        <v>288</v>
      </c>
      <c r="E73" s="167" t="s">
        <v>289</v>
      </c>
      <c r="F73" s="168">
        <v>10.85</v>
      </c>
      <c r="G73" s="169"/>
      <c r="H73" s="169"/>
      <c r="I73" s="169">
        <f t="shared" si="14"/>
        <v>0</v>
      </c>
      <c r="J73" s="167">
        <f t="shared" si="15"/>
        <v>2007.25</v>
      </c>
      <c r="K73" s="1">
        <f t="shared" si="16"/>
        <v>0</v>
      </c>
      <c r="L73" s="1">
        <f>ROUND(F73*(G73),2)</f>
        <v>0</v>
      </c>
      <c r="M73" s="1"/>
      <c r="N73" s="1">
        <v>185</v>
      </c>
      <c r="O73" s="1"/>
      <c r="P73" s="166"/>
      <c r="Q73" s="172"/>
      <c r="R73" s="172"/>
      <c r="S73" s="166"/>
      <c r="Z73">
        <v>0</v>
      </c>
    </row>
    <row r="74" spans="1:26" ht="24.95" customHeight="1" x14ac:dyDescent="0.25">
      <c r="A74" s="170"/>
      <c r="B74" s="167" t="s">
        <v>284</v>
      </c>
      <c r="C74" s="171" t="s">
        <v>290</v>
      </c>
      <c r="D74" s="167" t="s">
        <v>291</v>
      </c>
      <c r="E74" s="167" t="s">
        <v>289</v>
      </c>
      <c r="F74" s="168">
        <v>5.3</v>
      </c>
      <c r="G74" s="169"/>
      <c r="H74" s="169"/>
      <c r="I74" s="169">
        <f t="shared" si="14"/>
        <v>0</v>
      </c>
      <c r="J74" s="167">
        <f t="shared" si="15"/>
        <v>874.5</v>
      </c>
      <c r="K74" s="1">
        <f t="shared" si="16"/>
        <v>0</v>
      </c>
      <c r="L74" s="1">
        <f>ROUND(F74*(G74),2)</f>
        <v>0</v>
      </c>
      <c r="M74" s="1"/>
      <c r="N74" s="1">
        <v>165</v>
      </c>
      <c r="O74" s="1"/>
      <c r="P74" s="166"/>
      <c r="Q74" s="172"/>
      <c r="R74" s="172"/>
      <c r="S74" s="166"/>
      <c r="Z74">
        <v>0</v>
      </c>
    </row>
    <row r="75" spans="1:26" ht="35.1" customHeight="1" x14ac:dyDescent="0.25">
      <c r="A75" s="170"/>
      <c r="B75" s="167" t="s">
        <v>284</v>
      </c>
      <c r="C75" s="171" t="s">
        <v>292</v>
      </c>
      <c r="D75" s="167" t="s">
        <v>293</v>
      </c>
      <c r="E75" s="167" t="s">
        <v>289</v>
      </c>
      <c r="F75" s="168">
        <v>5.35</v>
      </c>
      <c r="G75" s="169"/>
      <c r="H75" s="169"/>
      <c r="I75" s="169">
        <f t="shared" si="14"/>
        <v>0</v>
      </c>
      <c r="J75" s="167">
        <f t="shared" si="15"/>
        <v>749</v>
      </c>
      <c r="K75" s="1">
        <f t="shared" si="16"/>
        <v>0</v>
      </c>
      <c r="L75" s="1">
        <f>ROUND(F75*(G75),2)</f>
        <v>0</v>
      </c>
      <c r="M75" s="1"/>
      <c r="N75" s="1">
        <v>140</v>
      </c>
      <c r="O75" s="1"/>
      <c r="P75" s="166"/>
      <c r="Q75" s="172"/>
      <c r="R75" s="172"/>
      <c r="S75" s="166"/>
      <c r="Z75">
        <v>0</v>
      </c>
    </row>
    <row r="76" spans="1:26" ht="24.95" customHeight="1" x14ac:dyDescent="0.25">
      <c r="A76" s="170"/>
      <c r="B76" s="167" t="s">
        <v>294</v>
      </c>
      <c r="C76" s="171" t="s">
        <v>295</v>
      </c>
      <c r="D76" s="167" t="s">
        <v>296</v>
      </c>
      <c r="E76" s="167" t="s">
        <v>297</v>
      </c>
      <c r="F76" s="168">
        <v>75.499520000000004</v>
      </c>
      <c r="G76" s="169"/>
      <c r="H76" s="169"/>
      <c r="I76" s="169">
        <f t="shared" si="14"/>
        <v>0</v>
      </c>
      <c r="J76" s="167">
        <f t="shared" si="15"/>
        <v>245.37</v>
      </c>
      <c r="K76" s="1">
        <f t="shared" si="16"/>
        <v>0</v>
      </c>
      <c r="L76" s="1"/>
      <c r="M76" s="1">
        <f>ROUND(F76*(H76),2)</f>
        <v>0</v>
      </c>
      <c r="N76" s="1">
        <v>3.25</v>
      </c>
      <c r="O76" s="1"/>
      <c r="P76" s="166">
        <f>ROUND(F76*(R76),3)</f>
        <v>7.9269999999999996</v>
      </c>
      <c r="Q76" s="172"/>
      <c r="R76" s="172">
        <v>0.105</v>
      </c>
      <c r="S76" s="166"/>
      <c r="Z76">
        <v>0</v>
      </c>
    </row>
    <row r="77" spans="1:26" ht="24.95" customHeight="1" x14ac:dyDescent="0.25">
      <c r="A77" s="170"/>
      <c r="B77" s="167" t="s">
        <v>298</v>
      </c>
      <c r="C77" s="171" t="s">
        <v>299</v>
      </c>
      <c r="D77" s="167" t="s">
        <v>300</v>
      </c>
      <c r="E77" s="167" t="s">
        <v>301</v>
      </c>
      <c r="F77" s="168">
        <v>39.244799999999998</v>
      </c>
      <c r="G77" s="169"/>
      <c r="H77" s="169"/>
      <c r="I77" s="169">
        <f t="shared" si="14"/>
        <v>0</v>
      </c>
      <c r="J77" s="167">
        <f t="shared" si="15"/>
        <v>47.09</v>
      </c>
      <c r="K77" s="1">
        <f t="shared" si="16"/>
        <v>0</v>
      </c>
      <c r="L77" s="1"/>
      <c r="M77" s="1">
        <f>ROUND(F77*(H77),2)</f>
        <v>0</v>
      </c>
      <c r="N77" s="1">
        <v>1.2</v>
      </c>
      <c r="O77" s="1"/>
      <c r="P77" s="166"/>
      <c r="Q77" s="172"/>
      <c r="R77" s="172"/>
      <c r="S77" s="166"/>
      <c r="Z77">
        <v>0</v>
      </c>
    </row>
    <row r="78" spans="1:26" x14ac:dyDescent="0.25">
      <c r="A78" s="155"/>
      <c r="B78" s="155"/>
      <c r="C78" s="155"/>
      <c r="D78" s="155" t="s">
        <v>169</v>
      </c>
      <c r="E78" s="155"/>
      <c r="F78" s="166"/>
      <c r="G78" s="158"/>
      <c r="H78" s="158">
        <f>ROUND((SUM(M70:M77))/1,2)</f>
        <v>0</v>
      </c>
      <c r="I78" s="158">
        <f>ROUND((SUM(I70:I77))/1,2)</f>
        <v>0</v>
      </c>
      <c r="J78" s="155"/>
      <c r="K78" s="155"/>
      <c r="L78" s="155">
        <f>ROUND((SUM(L70:L77))/1,2)</f>
        <v>0</v>
      </c>
      <c r="M78" s="155">
        <f>ROUND((SUM(M70:M77))/1,2)</f>
        <v>0</v>
      </c>
      <c r="N78" s="155"/>
      <c r="O78" s="155"/>
      <c r="P78" s="173">
        <f>ROUND((SUM(P70:P77))/1,2)</f>
        <v>7.93</v>
      </c>
      <c r="Q78" s="152"/>
      <c r="R78" s="152"/>
      <c r="S78" s="173">
        <f>ROUND((SUM(S70:S77))/1,2)</f>
        <v>0</v>
      </c>
      <c r="T78" s="152"/>
      <c r="U78" s="152"/>
      <c r="V78" s="152"/>
      <c r="W78" s="152"/>
      <c r="X78" s="152"/>
      <c r="Y78" s="152"/>
      <c r="Z78" s="152"/>
    </row>
    <row r="79" spans="1:26" ht="14.45" x14ac:dyDescent="0.35">
      <c r="A79" s="1"/>
      <c r="B79" s="1"/>
      <c r="C79" s="1"/>
      <c r="D79" s="1"/>
      <c r="E79" s="1"/>
      <c r="F79" s="162"/>
      <c r="G79" s="148"/>
      <c r="H79" s="148"/>
      <c r="I79" s="148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5"/>
      <c r="B80" s="155"/>
      <c r="C80" s="155"/>
      <c r="D80" s="155" t="s">
        <v>170</v>
      </c>
      <c r="E80" s="155"/>
      <c r="F80" s="166"/>
      <c r="G80" s="156"/>
      <c r="H80" s="156"/>
      <c r="I80" s="156"/>
      <c r="J80" s="155"/>
      <c r="K80" s="155"/>
      <c r="L80" s="155"/>
      <c r="M80" s="155"/>
      <c r="N80" s="155"/>
      <c r="O80" s="155"/>
      <c r="P80" s="155"/>
      <c r="Q80" s="152"/>
      <c r="R80" s="152"/>
      <c r="S80" s="155"/>
      <c r="T80" s="152"/>
      <c r="U80" s="152"/>
      <c r="V80" s="152"/>
      <c r="W80" s="152"/>
      <c r="X80" s="152"/>
      <c r="Y80" s="152"/>
      <c r="Z80" s="152"/>
    </row>
    <row r="81" spans="1:26" ht="24.95" customHeight="1" x14ac:dyDescent="0.25">
      <c r="A81" s="170"/>
      <c r="B81" s="167" t="s">
        <v>100</v>
      </c>
      <c r="C81" s="171" t="s">
        <v>302</v>
      </c>
      <c r="D81" s="167" t="s">
        <v>303</v>
      </c>
      <c r="E81" s="167" t="s">
        <v>118</v>
      </c>
      <c r="F81" s="168">
        <v>253.31864999999999</v>
      </c>
      <c r="G81" s="169"/>
      <c r="H81" s="169"/>
      <c r="I81" s="169">
        <f t="shared" ref="I81:I105" si="17">ROUND(F81*(G81+H81),2)</f>
        <v>0</v>
      </c>
      <c r="J81" s="167">
        <f t="shared" ref="J81:J105" si="18">ROUND(F81*(N81),2)</f>
        <v>2125.34</v>
      </c>
      <c r="K81" s="1">
        <f t="shared" ref="K81:K105" si="19">ROUND(F81*(O81),2)</f>
        <v>0</v>
      </c>
      <c r="L81" s="1">
        <f t="shared" ref="L81:L105" si="20">ROUND(F81*(G81),2)</f>
        <v>0</v>
      </c>
      <c r="M81" s="1"/>
      <c r="N81" s="1">
        <v>8.39</v>
      </c>
      <c r="O81" s="1"/>
      <c r="P81" s="166">
        <f>ROUND(F81*(R81),3)</f>
        <v>12.083</v>
      </c>
      <c r="Q81" s="172"/>
      <c r="R81" s="172">
        <v>4.7699999999999999E-2</v>
      </c>
      <c r="S81" s="166"/>
      <c r="Z81">
        <v>0</v>
      </c>
    </row>
    <row r="82" spans="1:26" ht="24.95" customHeight="1" x14ac:dyDescent="0.25">
      <c r="A82" s="170"/>
      <c r="B82" s="167" t="s">
        <v>100</v>
      </c>
      <c r="C82" s="171" t="s">
        <v>304</v>
      </c>
      <c r="D82" s="167" t="s">
        <v>305</v>
      </c>
      <c r="E82" s="167" t="s">
        <v>118</v>
      </c>
      <c r="F82" s="168">
        <v>37.9801</v>
      </c>
      <c r="G82" s="169"/>
      <c r="H82" s="169"/>
      <c r="I82" s="169">
        <f t="shared" si="17"/>
        <v>0</v>
      </c>
      <c r="J82" s="167">
        <f t="shared" si="18"/>
        <v>1063.44</v>
      </c>
      <c r="K82" s="1">
        <f t="shared" si="19"/>
        <v>0</v>
      </c>
      <c r="L82" s="1">
        <f t="shared" si="20"/>
        <v>0</v>
      </c>
      <c r="M82" s="1"/>
      <c r="N82" s="1">
        <v>28</v>
      </c>
      <c r="O82" s="1"/>
      <c r="P82" s="166"/>
      <c r="Q82" s="172"/>
      <c r="R82" s="172"/>
      <c r="S82" s="166"/>
      <c r="Z82">
        <v>0</v>
      </c>
    </row>
    <row r="83" spans="1:26" ht="24.95" customHeight="1" x14ac:dyDescent="0.25">
      <c r="A83" s="170"/>
      <c r="B83" s="167" t="s">
        <v>100</v>
      </c>
      <c r="C83" s="171" t="s">
        <v>306</v>
      </c>
      <c r="D83" s="167" t="s">
        <v>307</v>
      </c>
      <c r="E83" s="167" t="s">
        <v>118</v>
      </c>
      <c r="F83" s="168">
        <v>295.11</v>
      </c>
      <c r="G83" s="169"/>
      <c r="H83" s="169"/>
      <c r="I83" s="169">
        <f t="shared" si="17"/>
        <v>0</v>
      </c>
      <c r="J83" s="167">
        <f t="shared" si="18"/>
        <v>2334.3200000000002</v>
      </c>
      <c r="K83" s="1">
        <f t="shared" si="19"/>
        <v>0</v>
      </c>
      <c r="L83" s="1">
        <f t="shared" si="20"/>
        <v>0</v>
      </c>
      <c r="M83" s="1"/>
      <c r="N83" s="1">
        <v>7.91</v>
      </c>
      <c r="O83" s="1"/>
      <c r="P83" s="166">
        <f>ROUND(F83*(R83),3)</f>
        <v>2.8330000000000002</v>
      </c>
      <c r="Q83" s="172"/>
      <c r="R83" s="172">
        <v>9.5999999999999992E-3</v>
      </c>
      <c r="S83" s="166"/>
      <c r="Z83">
        <v>0</v>
      </c>
    </row>
    <row r="84" spans="1:26" ht="24.95" customHeight="1" x14ac:dyDescent="0.25">
      <c r="A84" s="170"/>
      <c r="B84" s="167" t="s">
        <v>100</v>
      </c>
      <c r="C84" s="171" t="s">
        <v>308</v>
      </c>
      <c r="D84" s="167" t="s">
        <v>309</v>
      </c>
      <c r="E84" s="167" t="s">
        <v>118</v>
      </c>
      <c r="F84" s="168">
        <v>302.5675</v>
      </c>
      <c r="G84" s="169"/>
      <c r="H84" s="169"/>
      <c r="I84" s="169">
        <f t="shared" si="17"/>
        <v>0</v>
      </c>
      <c r="J84" s="167">
        <f t="shared" si="18"/>
        <v>1661.1</v>
      </c>
      <c r="K84" s="1">
        <f t="shared" si="19"/>
        <v>0</v>
      </c>
      <c r="L84" s="1">
        <f t="shared" si="20"/>
        <v>0</v>
      </c>
      <c r="M84" s="1"/>
      <c r="N84" s="1">
        <v>5.49</v>
      </c>
      <c r="O84" s="1"/>
      <c r="P84" s="166"/>
      <c r="Q84" s="172"/>
      <c r="R84" s="172"/>
      <c r="S84" s="166"/>
      <c r="Z84">
        <v>0</v>
      </c>
    </row>
    <row r="85" spans="1:26" ht="35.1" customHeight="1" x14ac:dyDescent="0.25">
      <c r="A85" s="170"/>
      <c r="B85" s="167" t="s">
        <v>100</v>
      </c>
      <c r="C85" s="171" t="s">
        <v>310</v>
      </c>
      <c r="D85" s="167" t="s">
        <v>311</v>
      </c>
      <c r="E85" s="167" t="s">
        <v>118</v>
      </c>
      <c r="F85" s="168">
        <v>14.081799999999999</v>
      </c>
      <c r="G85" s="169"/>
      <c r="H85" s="169"/>
      <c r="I85" s="169">
        <f t="shared" si="17"/>
        <v>0</v>
      </c>
      <c r="J85" s="167">
        <f t="shared" si="18"/>
        <v>192.5</v>
      </c>
      <c r="K85" s="1">
        <f t="shared" si="19"/>
        <v>0</v>
      </c>
      <c r="L85" s="1">
        <f t="shared" si="20"/>
        <v>0</v>
      </c>
      <c r="M85" s="1"/>
      <c r="N85" s="1">
        <v>13.67</v>
      </c>
      <c r="O85" s="1"/>
      <c r="P85" s="166">
        <f t="shared" ref="P85:P91" si="21">ROUND(F85*(R85),3)</f>
        <v>5.2999999999999999E-2</v>
      </c>
      <c r="Q85" s="172"/>
      <c r="R85" s="172">
        <v>3.7799999999999999E-3</v>
      </c>
      <c r="S85" s="166"/>
      <c r="Z85">
        <v>0</v>
      </c>
    </row>
    <row r="86" spans="1:26" ht="35.1" customHeight="1" x14ac:dyDescent="0.25">
      <c r="A86" s="170"/>
      <c r="B86" s="167" t="s">
        <v>100</v>
      </c>
      <c r="C86" s="171" t="s">
        <v>310</v>
      </c>
      <c r="D86" s="167" t="s">
        <v>312</v>
      </c>
      <c r="E86" s="167" t="s">
        <v>118</v>
      </c>
      <c r="F86" s="168">
        <v>101.6508</v>
      </c>
      <c r="G86" s="169"/>
      <c r="H86" s="169"/>
      <c r="I86" s="169">
        <f t="shared" si="17"/>
        <v>0</v>
      </c>
      <c r="J86" s="167">
        <f t="shared" si="18"/>
        <v>1389.57</v>
      </c>
      <c r="K86" s="1">
        <f t="shared" si="19"/>
        <v>0</v>
      </c>
      <c r="L86" s="1">
        <f t="shared" si="20"/>
        <v>0</v>
      </c>
      <c r="M86" s="1"/>
      <c r="N86" s="1">
        <v>13.67</v>
      </c>
      <c r="O86" s="1"/>
      <c r="P86" s="166">
        <f t="shared" si="21"/>
        <v>0.38400000000000001</v>
      </c>
      <c r="Q86" s="172"/>
      <c r="R86" s="172">
        <v>3.7799999999999999E-3</v>
      </c>
      <c r="S86" s="166"/>
      <c r="Z86">
        <v>0</v>
      </c>
    </row>
    <row r="87" spans="1:26" ht="35.1" customHeight="1" x14ac:dyDescent="0.25">
      <c r="A87" s="170"/>
      <c r="B87" s="167" t="s">
        <v>100</v>
      </c>
      <c r="C87" s="171" t="s">
        <v>313</v>
      </c>
      <c r="D87" s="167" t="s">
        <v>314</v>
      </c>
      <c r="E87" s="167" t="s">
        <v>118</v>
      </c>
      <c r="F87" s="168">
        <v>1.33</v>
      </c>
      <c r="G87" s="169"/>
      <c r="H87" s="169"/>
      <c r="I87" s="169">
        <f t="shared" si="17"/>
        <v>0</v>
      </c>
      <c r="J87" s="167">
        <f t="shared" si="18"/>
        <v>32.39</v>
      </c>
      <c r="K87" s="1">
        <f t="shared" si="19"/>
        <v>0</v>
      </c>
      <c r="L87" s="1">
        <f t="shared" si="20"/>
        <v>0</v>
      </c>
      <c r="M87" s="1"/>
      <c r="N87" s="1">
        <v>24.35</v>
      </c>
      <c r="O87" s="1"/>
      <c r="P87" s="166">
        <f t="shared" si="21"/>
        <v>1.4E-2</v>
      </c>
      <c r="Q87" s="172"/>
      <c r="R87" s="172">
        <v>1.0723999999999999E-2</v>
      </c>
      <c r="S87" s="166"/>
      <c r="Z87">
        <v>0</v>
      </c>
    </row>
    <row r="88" spans="1:26" ht="35.1" customHeight="1" x14ac:dyDescent="0.25">
      <c r="A88" s="170"/>
      <c r="B88" s="167" t="s">
        <v>100</v>
      </c>
      <c r="C88" s="171" t="s">
        <v>315</v>
      </c>
      <c r="D88" s="167" t="s">
        <v>316</v>
      </c>
      <c r="E88" s="167" t="s">
        <v>118</v>
      </c>
      <c r="F88" s="168">
        <v>35.368000000000002</v>
      </c>
      <c r="G88" s="169"/>
      <c r="H88" s="169"/>
      <c r="I88" s="169">
        <f t="shared" si="17"/>
        <v>0</v>
      </c>
      <c r="J88" s="167">
        <f t="shared" si="18"/>
        <v>1141.33</v>
      </c>
      <c r="K88" s="1">
        <f t="shared" si="19"/>
        <v>0</v>
      </c>
      <c r="L88" s="1">
        <f t="shared" si="20"/>
        <v>0</v>
      </c>
      <c r="M88" s="1"/>
      <c r="N88" s="1">
        <v>32.270000000000003</v>
      </c>
      <c r="O88" s="1"/>
      <c r="P88" s="166">
        <f t="shared" si="21"/>
        <v>0.41299999999999998</v>
      </c>
      <c r="Q88" s="172"/>
      <c r="R88" s="172">
        <v>1.1669000000000001E-2</v>
      </c>
      <c r="S88" s="166"/>
      <c r="Z88">
        <v>0</v>
      </c>
    </row>
    <row r="89" spans="1:26" ht="35.1" customHeight="1" x14ac:dyDescent="0.25">
      <c r="A89" s="170"/>
      <c r="B89" s="167" t="s">
        <v>100</v>
      </c>
      <c r="C89" s="171" t="s">
        <v>317</v>
      </c>
      <c r="D89" s="167" t="s">
        <v>318</v>
      </c>
      <c r="E89" s="167" t="s">
        <v>118</v>
      </c>
      <c r="F89" s="168">
        <v>24.648</v>
      </c>
      <c r="G89" s="169"/>
      <c r="H89" s="169"/>
      <c r="I89" s="169">
        <f t="shared" si="17"/>
        <v>0</v>
      </c>
      <c r="J89" s="167">
        <f t="shared" si="18"/>
        <v>874.51</v>
      </c>
      <c r="K89" s="1">
        <f t="shared" si="19"/>
        <v>0</v>
      </c>
      <c r="L89" s="1">
        <f t="shared" si="20"/>
        <v>0</v>
      </c>
      <c r="M89" s="1"/>
      <c r="N89" s="1">
        <v>35.479999999999997</v>
      </c>
      <c r="O89" s="1"/>
      <c r="P89" s="166">
        <f t="shared" si="21"/>
        <v>0.28799999999999998</v>
      </c>
      <c r="Q89" s="172"/>
      <c r="R89" s="172">
        <v>1.1669000000000001E-2</v>
      </c>
      <c r="S89" s="166"/>
      <c r="Z89">
        <v>0</v>
      </c>
    </row>
    <row r="90" spans="1:26" ht="35.1" customHeight="1" x14ac:dyDescent="0.25">
      <c r="A90" s="170"/>
      <c r="B90" s="167" t="s">
        <v>100</v>
      </c>
      <c r="C90" s="171" t="s">
        <v>319</v>
      </c>
      <c r="D90" s="167" t="s">
        <v>320</v>
      </c>
      <c r="E90" s="167" t="s">
        <v>118</v>
      </c>
      <c r="F90" s="168">
        <v>44.006</v>
      </c>
      <c r="G90" s="169"/>
      <c r="H90" s="169"/>
      <c r="I90" s="169">
        <f t="shared" si="17"/>
        <v>0</v>
      </c>
      <c r="J90" s="167">
        <f t="shared" si="18"/>
        <v>1915.14</v>
      </c>
      <c r="K90" s="1">
        <f t="shared" si="19"/>
        <v>0</v>
      </c>
      <c r="L90" s="1">
        <f t="shared" si="20"/>
        <v>0</v>
      </c>
      <c r="M90" s="1"/>
      <c r="N90" s="1">
        <v>43.52</v>
      </c>
      <c r="O90" s="1"/>
      <c r="P90" s="166">
        <f t="shared" si="21"/>
        <v>0.51400000000000001</v>
      </c>
      <c r="Q90" s="172"/>
      <c r="R90" s="172">
        <v>1.1669000000000001E-2</v>
      </c>
      <c r="S90" s="166"/>
      <c r="Z90">
        <v>0</v>
      </c>
    </row>
    <row r="91" spans="1:26" ht="24.95" customHeight="1" x14ac:dyDescent="0.25">
      <c r="A91" s="170"/>
      <c r="B91" s="167" t="s">
        <v>100</v>
      </c>
      <c r="C91" s="171" t="s">
        <v>321</v>
      </c>
      <c r="D91" s="167" t="s">
        <v>322</v>
      </c>
      <c r="E91" s="167" t="s">
        <v>118</v>
      </c>
      <c r="F91" s="168">
        <v>1.9119999999999999</v>
      </c>
      <c r="G91" s="169"/>
      <c r="H91" s="169"/>
      <c r="I91" s="169">
        <f t="shared" si="17"/>
        <v>0</v>
      </c>
      <c r="J91" s="167">
        <f t="shared" si="18"/>
        <v>45.96</v>
      </c>
      <c r="K91" s="1">
        <f t="shared" si="19"/>
        <v>0</v>
      </c>
      <c r="L91" s="1">
        <f t="shared" si="20"/>
        <v>0</v>
      </c>
      <c r="M91" s="1"/>
      <c r="N91" s="1">
        <v>24.04</v>
      </c>
      <c r="O91" s="1"/>
      <c r="P91" s="166">
        <f t="shared" si="21"/>
        <v>1.6E-2</v>
      </c>
      <c r="Q91" s="172"/>
      <c r="R91" s="172">
        <v>8.3199999999999993E-3</v>
      </c>
      <c r="S91" s="166"/>
      <c r="Z91">
        <v>0</v>
      </c>
    </row>
    <row r="92" spans="1:26" ht="24.95" customHeight="1" x14ac:dyDescent="0.25">
      <c r="A92" s="170"/>
      <c r="B92" s="167" t="s">
        <v>100</v>
      </c>
      <c r="C92" s="171" t="s">
        <v>323</v>
      </c>
      <c r="D92" s="167" t="s">
        <v>324</v>
      </c>
      <c r="E92" s="167" t="s">
        <v>118</v>
      </c>
      <c r="F92" s="168">
        <v>22.20025</v>
      </c>
      <c r="G92" s="169"/>
      <c r="H92" s="169"/>
      <c r="I92" s="169">
        <f t="shared" si="17"/>
        <v>0</v>
      </c>
      <c r="J92" s="167">
        <f t="shared" si="18"/>
        <v>687.54</v>
      </c>
      <c r="K92" s="1">
        <f t="shared" si="19"/>
        <v>0</v>
      </c>
      <c r="L92" s="1">
        <f t="shared" si="20"/>
        <v>0</v>
      </c>
      <c r="M92" s="1"/>
      <c r="N92" s="1">
        <v>30.97</v>
      </c>
      <c r="O92" s="1"/>
      <c r="P92" s="166"/>
      <c r="Q92" s="172"/>
      <c r="R92" s="172"/>
      <c r="S92" s="166"/>
      <c r="Z92">
        <v>0</v>
      </c>
    </row>
    <row r="93" spans="1:26" ht="24.95" customHeight="1" x14ac:dyDescent="0.25">
      <c r="A93" s="170"/>
      <c r="B93" s="167" t="s">
        <v>100</v>
      </c>
      <c r="C93" s="171" t="s">
        <v>325</v>
      </c>
      <c r="D93" s="167" t="s">
        <v>326</v>
      </c>
      <c r="E93" s="167" t="s">
        <v>118</v>
      </c>
      <c r="F93" s="168">
        <v>14.8919</v>
      </c>
      <c r="G93" s="169"/>
      <c r="H93" s="169"/>
      <c r="I93" s="169">
        <f t="shared" si="17"/>
        <v>0</v>
      </c>
      <c r="J93" s="167">
        <f t="shared" si="18"/>
        <v>868.35</v>
      </c>
      <c r="K93" s="1">
        <f t="shared" si="19"/>
        <v>0</v>
      </c>
      <c r="L93" s="1">
        <f t="shared" si="20"/>
        <v>0</v>
      </c>
      <c r="M93" s="1"/>
      <c r="N93" s="1">
        <v>58.31</v>
      </c>
      <c r="O93" s="1"/>
      <c r="P93" s="166"/>
      <c r="Q93" s="172"/>
      <c r="R93" s="172"/>
      <c r="S93" s="166"/>
      <c r="Z93">
        <v>0</v>
      </c>
    </row>
    <row r="94" spans="1:26" ht="24.95" customHeight="1" x14ac:dyDescent="0.25">
      <c r="A94" s="170"/>
      <c r="B94" s="167" t="s">
        <v>100</v>
      </c>
      <c r="C94" s="171" t="s">
        <v>327</v>
      </c>
      <c r="D94" s="167" t="s">
        <v>328</v>
      </c>
      <c r="E94" s="167" t="s">
        <v>88</v>
      </c>
      <c r="F94" s="168">
        <v>22.957879999999999</v>
      </c>
      <c r="G94" s="169"/>
      <c r="H94" s="169"/>
      <c r="I94" s="169">
        <f t="shared" si="17"/>
        <v>0</v>
      </c>
      <c r="J94" s="167">
        <f t="shared" si="18"/>
        <v>2181</v>
      </c>
      <c r="K94" s="1">
        <f t="shared" si="19"/>
        <v>0</v>
      </c>
      <c r="L94" s="1">
        <f t="shared" si="20"/>
        <v>0</v>
      </c>
      <c r="M94" s="1"/>
      <c r="N94" s="1">
        <v>95</v>
      </c>
      <c r="O94" s="1"/>
      <c r="P94" s="166">
        <f>ROUND(F94*(R94),3)</f>
        <v>55.582000000000001</v>
      </c>
      <c r="Q94" s="172"/>
      <c r="R94" s="172">
        <v>2.4210275700000001</v>
      </c>
      <c r="S94" s="166"/>
      <c r="Z94">
        <v>0</v>
      </c>
    </row>
    <row r="95" spans="1:26" ht="24.95" customHeight="1" x14ac:dyDescent="0.25">
      <c r="A95" s="170"/>
      <c r="B95" s="167" t="s">
        <v>100</v>
      </c>
      <c r="C95" s="171" t="s">
        <v>329</v>
      </c>
      <c r="D95" s="167" t="s">
        <v>330</v>
      </c>
      <c r="E95" s="167" t="s">
        <v>88</v>
      </c>
      <c r="F95" s="168">
        <v>20.12425</v>
      </c>
      <c r="G95" s="169"/>
      <c r="H95" s="169"/>
      <c r="I95" s="169">
        <f t="shared" si="17"/>
        <v>0</v>
      </c>
      <c r="J95" s="167">
        <f t="shared" si="18"/>
        <v>2168.39</v>
      </c>
      <c r="K95" s="1">
        <f t="shared" si="19"/>
        <v>0</v>
      </c>
      <c r="L95" s="1">
        <f t="shared" si="20"/>
        <v>0</v>
      </c>
      <c r="M95" s="1"/>
      <c r="N95" s="1">
        <v>107.75</v>
      </c>
      <c r="O95" s="1"/>
      <c r="P95" s="166">
        <f>ROUND(F95*(R95),3)</f>
        <v>49.463000000000001</v>
      </c>
      <c r="Q95" s="172"/>
      <c r="R95" s="172">
        <v>2.4578855000000002</v>
      </c>
      <c r="S95" s="166"/>
      <c r="Z95">
        <v>0</v>
      </c>
    </row>
    <row r="96" spans="1:26" ht="24.95" customHeight="1" x14ac:dyDescent="0.25">
      <c r="A96" s="170"/>
      <c r="B96" s="167" t="s">
        <v>100</v>
      </c>
      <c r="C96" s="171" t="s">
        <v>331</v>
      </c>
      <c r="D96" s="167" t="s">
        <v>332</v>
      </c>
      <c r="E96" s="167" t="s">
        <v>88</v>
      </c>
      <c r="F96" s="168">
        <v>20.123999999999999</v>
      </c>
      <c r="G96" s="169"/>
      <c r="H96" s="169"/>
      <c r="I96" s="169">
        <f t="shared" si="17"/>
        <v>0</v>
      </c>
      <c r="J96" s="167">
        <f t="shared" si="18"/>
        <v>351.37</v>
      </c>
      <c r="K96" s="1">
        <f t="shared" si="19"/>
        <v>0</v>
      </c>
      <c r="L96" s="1">
        <f t="shared" si="20"/>
        <v>0</v>
      </c>
      <c r="M96" s="1"/>
      <c r="N96" s="1">
        <v>17.46</v>
      </c>
      <c r="O96" s="1"/>
      <c r="P96" s="166"/>
      <c r="Q96" s="172"/>
      <c r="R96" s="172"/>
      <c r="S96" s="166"/>
      <c r="Z96">
        <v>0</v>
      </c>
    </row>
    <row r="97" spans="1:26" ht="24.95" customHeight="1" x14ac:dyDescent="0.25">
      <c r="A97" s="170"/>
      <c r="B97" s="167" t="s">
        <v>100</v>
      </c>
      <c r="C97" s="171" t="s">
        <v>333</v>
      </c>
      <c r="D97" s="167" t="s">
        <v>334</v>
      </c>
      <c r="E97" s="167" t="s">
        <v>118</v>
      </c>
      <c r="F97" s="168">
        <v>0.26</v>
      </c>
      <c r="G97" s="169"/>
      <c r="H97" s="169"/>
      <c r="I97" s="169">
        <f t="shared" si="17"/>
        <v>0</v>
      </c>
      <c r="J97" s="167">
        <f t="shared" si="18"/>
        <v>2.21</v>
      </c>
      <c r="K97" s="1">
        <f t="shared" si="19"/>
        <v>0</v>
      </c>
      <c r="L97" s="1">
        <f t="shared" si="20"/>
        <v>0</v>
      </c>
      <c r="M97" s="1"/>
      <c r="N97" s="1">
        <v>8.5</v>
      </c>
      <c r="O97" s="1"/>
      <c r="P97" s="166">
        <f>ROUND(F97*(R97),3)</f>
        <v>2E-3</v>
      </c>
      <c r="Q97" s="172"/>
      <c r="R97" s="172">
        <v>8.6E-3</v>
      </c>
      <c r="S97" s="166"/>
      <c r="Z97">
        <v>0</v>
      </c>
    </row>
    <row r="98" spans="1:26" ht="24.95" customHeight="1" x14ac:dyDescent="0.25">
      <c r="A98" s="170"/>
      <c r="B98" s="167" t="s">
        <v>100</v>
      </c>
      <c r="C98" s="171" t="s">
        <v>335</v>
      </c>
      <c r="D98" s="167" t="s">
        <v>336</v>
      </c>
      <c r="E98" s="167" t="s">
        <v>118</v>
      </c>
      <c r="F98" s="168">
        <v>0.26</v>
      </c>
      <c r="G98" s="169"/>
      <c r="H98" s="169"/>
      <c r="I98" s="169">
        <f t="shared" si="17"/>
        <v>0</v>
      </c>
      <c r="J98" s="167">
        <f t="shared" si="18"/>
        <v>0.81</v>
      </c>
      <c r="K98" s="1">
        <f t="shared" si="19"/>
        <v>0</v>
      </c>
      <c r="L98" s="1">
        <f t="shared" si="20"/>
        <v>0</v>
      </c>
      <c r="M98" s="1"/>
      <c r="N98" s="1">
        <v>3.11</v>
      </c>
      <c r="O98" s="1"/>
      <c r="P98" s="166"/>
      <c r="Q98" s="172"/>
      <c r="R98" s="172"/>
      <c r="S98" s="166"/>
      <c r="Z98">
        <v>0</v>
      </c>
    </row>
    <row r="99" spans="1:26" ht="35.1" customHeight="1" x14ac:dyDescent="0.25">
      <c r="A99" s="170"/>
      <c r="B99" s="167" t="s">
        <v>100</v>
      </c>
      <c r="C99" s="171" t="s">
        <v>337</v>
      </c>
      <c r="D99" s="167" t="s">
        <v>338</v>
      </c>
      <c r="E99" s="167" t="s">
        <v>118</v>
      </c>
      <c r="F99" s="168">
        <v>186.27</v>
      </c>
      <c r="G99" s="169"/>
      <c r="H99" s="169"/>
      <c r="I99" s="169">
        <f t="shared" si="17"/>
        <v>0</v>
      </c>
      <c r="J99" s="167">
        <f t="shared" si="18"/>
        <v>666.85</v>
      </c>
      <c r="K99" s="1">
        <f t="shared" si="19"/>
        <v>0</v>
      </c>
      <c r="L99" s="1">
        <f t="shared" si="20"/>
        <v>0</v>
      </c>
      <c r="M99" s="1"/>
      <c r="N99" s="1">
        <v>3.58</v>
      </c>
      <c r="O99" s="1"/>
      <c r="P99" s="166"/>
      <c r="Q99" s="172"/>
      <c r="R99" s="172"/>
      <c r="S99" s="166"/>
      <c r="Z99">
        <v>0</v>
      </c>
    </row>
    <row r="100" spans="1:26" ht="35.1" customHeight="1" x14ac:dyDescent="0.25">
      <c r="A100" s="170"/>
      <c r="B100" s="167" t="s">
        <v>100</v>
      </c>
      <c r="C100" s="171" t="s">
        <v>339</v>
      </c>
      <c r="D100" s="167" t="s">
        <v>340</v>
      </c>
      <c r="E100" s="167" t="s">
        <v>118</v>
      </c>
      <c r="F100" s="168">
        <v>1.27</v>
      </c>
      <c r="G100" s="169"/>
      <c r="H100" s="169"/>
      <c r="I100" s="169">
        <f t="shared" si="17"/>
        <v>0</v>
      </c>
      <c r="J100" s="167">
        <f t="shared" si="18"/>
        <v>10.44</v>
      </c>
      <c r="K100" s="1">
        <f t="shared" si="19"/>
        <v>0</v>
      </c>
      <c r="L100" s="1">
        <f t="shared" si="20"/>
        <v>0</v>
      </c>
      <c r="M100" s="1"/>
      <c r="N100" s="1">
        <v>8.2200000000000006</v>
      </c>
      <c r="O100" s="1"/>
      <c r="P100" s="166">
        <f t="shared" ref="P100:P105" si="22">ROUND(F100*(R100),3)</f>
        <v>1.0999999999999999E-2</v>
      </c>
      <c r="Q100" s="172"/>
      <c r="R100" s="172">
        <v>8.7799999999999996E-3</v>
      </c>
      <c r="S100" s="166"/>
      <c r="Z100">
        <v>0</v>
      </c>
    </row>
    <row r="101" spans="1:26" ht="24.95" customHeight="1" x14ac:dyDescent="0.25">
      <c r="A101" s="170"/>
      <c r="B101" s="167" t="s">
        <v>100</v>
      </c>
      <c r="C101" s="171" t="s">
        <v>341</v>
      </c>
      <c r="D101" s="167" t="s">
        <v>342</v>
      </c>
      <c r="E101" s="167" t="s">
        <v>88</v>
      </c>
      <c r="F101" s="168">
        <v>18.122399999999999</v>
      </c>
      <c r="G101" s="169"/>
      <c r="H101" s="169"/>
      <c r="I101" s="169">
        <f t="shared" si="17"/>
        <v>0</v>
      </c>
      <c r="J101" s="167">
        <f t="shared" si="18"/>
        <v>687.02</v>
      </c>
      <c r="K101" s="1">
        <f t="shared" si="19"/>
        <v>0</v>
      </c>
      <c r="L101" s="1">
        <f t="shared" si="20"/>
        <v>0</v>
      </c>
      <c r="M101" s="1"/>
      <c r="N101" s="1">
        <v>37.909999999999997</v>
      </c>
      <c r="O101" s="1"/>
      <c r="P101" s="166">
        <f t="shared" si="22"/>
        <v>33.290999999999997</v>
      </c>
      <c r="Q101" s="172"/>
      <c r="R101" s="172">
        <v>1.837</v>
      </c>
      <c r="S101" s="166"/>
      <c r="Z101">
        <v>0</v>
      </c>
    </row>
    <row r="102" spans="1:26" ht="24.95" customHeight="1" x14ac:dyDescent="0.25">
      <c r="A102" s="170"/>
      <c r="B102" s="167" t="s">
        <v>100</v>
      </c>
      <c r="C102" s="171" t="s">
        <v>343</v>
      </c>
      <c r="D102" s="167" t="s">
        <v>344</v>
      </c>
      <c r="E102" s="167" t="s">
        <v>118</v>
      </c>
      <c r="F102" s="168">
        <v>170.87</v>
      </c>
      <c r="G102" s="169"/>
      <c r="H102" s="169"/>
      <c r="I102" s="169">
        <f t="shared" si="17"/>
        <v>0</v>
      </c>
      <c r="J102" s="167">
        <f t="shared" si="18"/>
        <v>5611.37</v>
      </c>
      <c r="K102" s="1">
        <f t="shared" si="19"/>
        <v>0</v>
      </c>
      <c r="L102" s="1">
        <f t="shared" si="20"/>
        <v>0</v>
      </c>
      <c r="M102" s="1"/>
      <c r="N102" s="1">
        <v>32.840000000000003</v>
      </c>
      <c r="O102" s="1"/>
      <c r="P102" s="166">
        <f t="shared" si="22"/>
        <v>21.547999999999998</v>
      </c>
      <c r="Q102" s="172"/>
      <c r="R102" s="172">
        <v>0.12611</v>
      </c>
      <c r="S102" s="166"/>
      <c r="Z102">
        <v>0</v>
      </c>
    </row>
    <row r="103" spans="1:26" ht="35.1" customHeight="1" x14ac:dyDescent="0.25">
      <c r="A103" s="170"/>
      <c r="B103" s="167" t="s">
        <v>100</v>
      </c>
      <c r="C103" s="171" t="s">
        <v>345</v>
      </c>
      <c r="D103" s="167" t="s">
        <v>346</v>
      </c>
      <c r="E103" s="167" t="s">
        <v>118</v>
      </c>
      <c r="F103" s="168">
        <v>15.34</v>
      </c>
      <c r="G103" s="169"/>
      <c r="H103" s="169"/>
      <c r="I103" s="169">
        <f t="shared" si="17"/>
        <v>0</v>
      </c>
      <c r="J103" s="167">
        <f t="shared" si="18"/>
        <v>494.87</v>
      </c>
      <c r="K103" s="1">
        <f t="shared" si="19"/>
        <v>0</v>
      </c>
      <c r="L103" s="1">
        <f t="shared" si="20"/>
        <v>0</v>
      </c>
      <c r="M103" s="1"/>
      <c r="N103" s="1">
        <v>32.26</v>
      </c>
      <c r="O103" s="1"/>
      <c r="P103" s="166">
        <f t="shared" si="22"/>
        <v>3.044</v>
      </c>
      <c r="Q103" s="172"/>
      <c r="R103" s="172">
        <v>0.19844999999999999</v>
      </c>
      <c r="S103" s="166"/>
      <c r="Z103">
        <v>0</v>
      </c>
    </row>
    <row r="104" spans="1:26" ht="23.25" x14ac:dyDescent="0.25">
      <c r="A104" s="170"/>
      <c r="B104" s="167" t="s">
        <v>100</v>
      </c>
      <c r="C104" s="171" t="s">
        <v>347</v>
      </c>
      <c r="D104" s="167" t="s">
        <v>348</v>
      </c>
      <c r="E104" s="167" t="s">
        <v>118</v>
      </c>
      <c r="F104" s="168">
        <v>42.52</v>
      </c>
      <c r="G104" s="169"/>
      <c r="H104" s="169"/>
      <c r="I104" s="169">
        <f t="shared" si="17"/>
        <v>0</v>
      </c>
      <c r="J104" s="167">
        <f t="shared" si="18"/>
        <v>1195.6600000000001</v>
      </c>
      <c r="K104" s="1">
        <f t="shared" si="19"/>
        <v>0</v>
      </c>
      <c r="L104" s="1">
        <f t="shared" si="20"/>
        <v>0</v>
      </c>
      <c r="M104" s="1"/>
      <c r="N104" s="1">
        <v>28.12</v>
      </c>
      <c r="O104" s="1"/>
      <c r="P104" s="166">
        <f t="shared" si="22"/>
        <v>1.7569999999999999</v>
      </c>
      <c r="Q104" s="172"/>
      <c r="R104" s="172">
        <v>4.1329999999999999E-2</v>
      </c>
      <c r="S104" s="166"/>
      <c r="Z104">
        <v>0</v>
      </c>
    </row>
    <row r="105" spans="1:26" ht="24.95" customHeight="1" x14ac:dyDescent="0.25">
      <c r="A105" s="170"/>
      <c r="B105" s="167" t="s">
        <v>100</v>
      </c>
      <c r="C105" s="171" t="s">
        <v>349</v>
      </c>
      <c r="D105" s="167" t="s">
        <v>350</v>
      </c>
      <c r="E105" s="167" t="s">
        <v>118</v>
      </c>
      <c r="F105" s="168">
        <v>2.0095999999999998</v>
      </c>
      <c r="G105" s="169"/>
      <c r="H105" s="169"/>
      <c r="I105" s="169">
        <f t="shared" si="17"/>
        <v>0</v>
      </c>
      <c r="J105" s="167">
        <f t="shared" si="18"/>
        <v>67.42</v>
      </c>
      <c r="K105" s="1">
        <f t="shared" si="19"/>
        <v>0</v>
      </c>
      <c r="L105" s="1">
        <f t="shared" si="20"/>
        <v>0</v>
      </c>
      <c r="M105" s="1"/>
      <c r="N105" s="1">
        <v>33.549999999999997</v>
      </c>
      <c r="O105" s="1"/>
      <c r="P105" s="166">
        <f t="shared" si="22"/>
        <v>0.20599999999999999</v>
      </c>
      <c r="Q105" s="172"/>
      <c r="R105" s="172">
        <v>0.10237499999999999</v>
      </c>
      <c r="S105" s="166"/>
      <c r="Z105">
        <v>0</v>
      </c>
    </row>
    <row r="106" spans="1:26" x14ac:dyDescent="0.25">
      <c r="A106" s="155"/>
      <c r="B106" s="155"/>
      <c r="C106" s="155"/>
      <c r="D106" s="155" t="s">
        <v>170</v>
      </c>
      <c r="E106" s="155"/>
      <c r="F106" s="166"/>
      <c r="G106" s="158"/>
      <c r="H106" s="158">
        <f>ROUND((SUM(M80:M105))/1,2)</f>
        <v>0</v>
      </c>
      <c r="I106" s="158">
        <f>ROUND((SUM(I80:I105))/1,2)</f>
        <v>0</v>
      </c>
      <c r="J106" s="155"/>
      <c r="K106" s="155"/>
      <c r="L106" s="155">
        <f>ROUND((SUM(L80:L105))/1,2)</f>
        <v>0</v>
      </c>
      <c r="M106" s="155">
        <f>ROUND((SUM(M80:M105))/1,2)</f>
        <v>0</v>
      </c>
      <c r="N106" s="155"/>
      <c r="O106" s="155"/>
      <c r="P106" s="173">
        <f>ROUND((SUM(P80:P105))/1,2)</f>
        <v>181.5</v>
      </c>
      <c r="Q106" s="152"/>
      <c r="R106" s="152"/>
      <c r="S106" s="173">
        <f>ROUND((SUM(S80:S105))/1,2)</f>
        <v>0</v>
      </c>
      <c r="T106" s="152"/>
      <c r="U106" s="152"/>
      <c r="V106" s="152"/>
      <c r="W106" s="152"/>
      <c r="X106" s="152"/>
      <c r="Y106" s="152"/>
      <c r="Z106" s="152"/>
    </row>
    <row r="107" spans="1:26" ht="14.45" x14ac:dyDescent="0.35">
      <c r="A107" s="1"/>
      <c r="B107" s="1"/>
      <c r="C107" s="1"/>
      <c r="D107" s="1"/>
      <c r="E107" s="1"/>
      <c r="F107" s="162"/>
      <c r="G107" s="148"/>
      <c r="H107" s="148"/>
      <c r="I107" s="148"/>
      <c r="J107" s="1"/>
      <c r="K107" s="1"/>
      <c r="L107" s="1"/>
      <c r="M107" s="1"/>
      <c r="N107" s="1"/>
      <c r="O107" s="1"/>
      <c r="P107" s="1"/>
      <c r="S107" s="1"/>
    </row>
    <row r="108" spans="1:26" x14ac:dyDescent="0.25">
      <c r="A108" s="155"/>
      <c r="B108" s="155"/>
      <c r="C108" s="155"/>
      <c r="D108" s="155" t="s">
        <v>171</v>
      </c>
      <c r="E108" s="155"/>
      <c r="F108" s="166"/>
      <c r="G108" s="156"/>
      <c r="H108" s="156"/>
      <c r="I108" s="156"/>
      <c r="J108" s="155"/>
      <c r="K108" s="155"/>
      <c r="L108" s="155"/>
      <c r="M108" s="155"/>
      <c r="N108" s="155"/>
      <c r="O108" s="155"/>
      <c r="P108" s="155"/>
      <c r="Q108" s="152"/>
      <c r="R108" s="152"/>
      <c r="S108" s="155"/>
      <c r="T108" s="152"/>
      <c r="U108" s="152"/>
      <c r="V108" s="152"/>
      <c r="W108" s="152"/>
      <c r="X108" s="152"/>
      <c r="Y108" s="152"/>
      <c r="Z108" s="152"/>
    </row>
    <row r="109" spans="1:26" ht="24.95" customHeight="1" x14ac:dyDescent="0.25">
      <c r="A109" s="170"/>
      <c r="B109" s="167" t="s">
        <v>351</v>
      </c>
      <c r="C109" s="171" t="s">
        <v>352</v>
      </c>
      <c r="D109" s="167" t="s">
        <v>353</v>
      </c>
      <c r="E109" s="167" t="s">
        <v>129</v>
      </c>
      <c r="F109" s="168">
        <v>1</v>
      </c>
      <c r="G109" s="169"/>
      <c r="H109" s="169"/>
      <c r="I109" s="169">
        <f>ROUND(F109*(G109+H109),2)</f>
        <v>0</v>
      </c>
      <c r="J109" s="167">
        <f>ROUND(F109*(N109),2)</f>
        <v>7.51</v>
      </c>
      <c r="K109" s="1">
        <f>ROUND(F109*(O109),2)</f>
        <v>0</v>
      </c>
      <c r="L109" s="1">
        <f>ROUND(F109*(G109),2)</f>
        <v>0</v>
      </c>
      <c r="M109" s="1"/>
      <c r="N109" s="1">
        <v>7.51</v>
      </c>
      <c r="O109" s="1"/>
      <c r="P109" s="166">
        <f>ROUND(F109*(R109),3)</f>
        <v>5.0000000000000001E-3</v>
      </c>
      <c r="Q109" s="172"/>
      <c r="R109" s="172">
        <v>4.6800000000000001E-3</v>
      </c>
      <c r="S109" s="166"/>
      <c r="Z109">
        <v>0</v>
      </c>
    </row>
    <row r="110" spans="1:26" ht="24.95" customHeight="1" x14ac:dyDescent="0.25">
      <c r="A110" s="170"/>
      <c r="B110" s="167" t="s">
        <v>354</v>
      </c>
      <c r="C110" s="171" t="s">
        <v>355</v>
      </c>
      <c r="D110" s="167" t="s">
        <v>356</v>
      </c>
      <c r="E110" s="167" t="s">
        <v>129</v>
      </c>
      <c r="F110" s="168">
        <v>1</v>
      </c>
      <c r="G110" s="169"/>
      <c r="H110" s="169"/>
      <c r="I110" s="169">
        <f>ROUND(F110*(G110+H110),2)</f>
        <v>0</v>
      </c>
      <c r="J110" s="167">
        <f>ROUND(F110*(N110),2)</f>
        <v>130</v>
      </c>
      <c r="K110" s="1">
        <f>ROUND(F110*(O110),2)</f>
        <v>0</v>
      </c>
      <c r="L110" s="1"/>
      <c r="M110" s="1">
        <f>ROUND(F110*(H110),2)</f>
        <v>0</v>
      </c>
      <c r="N110" s="1">
        <v>130</v>
      </c>
      <c r="O110" s="1"/>
      <c r="P110" s="166"/>
      <c r="Q110" s="172"/>
      <c r="R110" s="172"/>
      <c r="S110" s="166"/>
      <c r="Z110">
        <v>0</v>
      </c>
    </row>
    <row r="111" spans="1:26" x14ac:dyDescent="0.25">
      <c r="A111" s="155"/>
      <c r="B111" s="155"/>
      <c r="C111" s="155"/>
      <c r="D111" s="155" t="s">
        <v>171</v>
      </c>
      <c r="E111" s="155"/>
      <c r="F111" s="166"/>
      <c r="G111" s="158"/>
      <c r="H111" s="158">
        <f>ROUND((SUM(M108:M110))/1,2)</f>
        <v>0</v>
      </c>
      <c r="I111" s="158">
        <f>ROUND((SUM(I108:I110))/1,2)</f>
        <v>0</v>
      </c>
      <c r="J111" s="155"/>
      <c r="K111" s="155"/>
      <c r="L111" s="155">
        <f>ROUND((SUM(L108:L110))/1,2)</f>
        <v>0</v>
      </c>
      <c r="M111" s="155">
        <f>ROUND((SUM(M108:M110))/1,2)</f>
        <v>0</v>
      </c>
      <c r="N111" s="155"/>
      <c r="O111" s="155"/>
      <c r="P111" s="173">
        <f>ROUND((SUM(P108:P110))/1,2)</f>
        <v>0.01</v>
      </c>
      <c r="Q111" s="152"/>
      <c r="R111" s="152"/>
      <c r="S111" s="173">
        <f>ROUND((SUM(S108:S110))/1,2)</f>
        <v>0</v>
      </c>
      <c r="T111" s="152"/>
      <c r="U111" s="152"/>
      <c r="V111" s="152"/>
      <c r="W111" s="152"/>
      <c r="X111" s="152"/>
      <c r="Y111" s="152"/>
      <c r="Z111" s="152"/>
    </row>
    <row r="112" spans="1:26" ht="14.45" x14ac:dyDescent="0.35">
      <c r="A112" s="1"/>
      <c r="B112" s="1"/>
      <c r="C112" s="1"/>
      <c r="D112" s="1"/>
      <c r="E112" s="1"/>
      <c r="F112" s="162"/>
      <c r="G112" s="148"/>
      <c r="H112" s="148"/>
      <c r="I112" s="148"/>
      <c r="J112" s="1"/>
      <c r="K112" s="1"/>
      <c r="L112" s="1"/>
      <c r="M112" s="1"/>
      <c r="N112" s="1"/>
      <c r="O112" s="1"/>
      <c r="P112" s="1"/>
      <c r="S112" s="1"/>
    </row>
    <row r="113" spans="1:26" x14ac:dyDescent="0.25">
      <c r="A113" s="155"/>
      <c r="B113" s="155"/>
      <c r="C113" s="155"/>
      <c r="D113" s="155" t="s">
        <v>72</v>
      </c>
      <c r="E113" s="155"/>
      <c r="F113" s="166"/>
      <c r="G113" s="156"/>
      <c r="H113" s="156"/>
      <c r="I113" s="156"/>
      <c r="J113" s="155"/>
      <c r="K113" s="155"/>
      <c r="L113" s="155"/>
      <c r="M113" s="155"/>
      <c r="N113" s="155"/>
      <c r="O113" s="155"/>
      <c r="P113" s="155"/>
      <c r="Q113" s="152"/>
      <c r="R113" s="152"/>
      <c r="S113" s="155"/>
      <c r="T113" s="152"/>
      <c r="U113" s="152"/>
      <c r="V113" s="152"/>
      <c r="W113" s="152"/>
      <c r="X113" s="152"/>
      <c r="Y113" s="152"/>
      <c r="Z113" s="152"/>
    </row>
    <row r="114" spans="1:26" ht="24.95" customHeight="1" x14ac:dyDescent="0.25">
      <c r="A114" s="170"/>
      <c r="B114" s="167" t="s">
        <v>281</v>
      </c>
      <c r="C114" s="171" t="s">
        <v>357</v>
      </c>
      <c r="D114" s="167" t="s">
        <v>358</v>
      </c>
      <c r="E114" s="167" t="s">
        <v>88</v>
      </c>
      <c r="F114" s="168">
        <v>8.5800000000000001E-2</v>
      </c>
      <c r="G114" s="169"/>
      <c r="H114" s="169"/>
      <c r="I114" s="169">
        <f t="shared" ref="I114:I128" si="23">ROUND(F114*(G114+H114),2)</f>
        <v>0</v>
      </c>
      <c r="J114" s="167">
        <f t="shared" ref="J114:J128" si="24">ROUND(F114*(N114),2)</f>
        <v>33.36</v>
      </c>
      <c r="K114" s="1">
        <f t="shared" ref="K114:K128" si="25">ROUND(F114*(O114),2)</f>
        <v>0</v>
      </c>
      <c r="L114" s="1">
        <f t="shared" ref="L114:L124" si="26">ROUND(F114*(G114),2)</f>
        <v>0</v>
      </c>
      <c r="M114" s="1"/>
      <c r="N114" s="1">
        <v>388.84</v>
      </c>
      <c r="O114" s="1"/>
      <c r="P114" s="166"/>
      <c r="Q114" s="172"/>
      <c r="R114" s="172"/>
      <c r="S114" s="166">
        <f>ROUND(F114*(X114),3)</f>
        <v>0.20599999999999999</v>
      </c>
      <c r="X114">
        <v>2.4</v>
      </c>
      <c r="Z114">
        <v>0</v>
      </c>
    </row>
    <row r="115" spans="1:26" ht="24.95" customHeight="1" x14ac:dyDescent="0.25">
      <c r="A115" s="170"/>
      <c r="B115" s="167" t="s">
        <v>359</v>
      </c>
      <c r="C115" s="171" t="s">
        <v>360</v>
      </c>
      <c r="D115" s="167" t="s">
        <v>361</v>
      </c>
      <c r="E115" s="167" t="s">
        <v>118</v>
      </c>
      <c r="F115" s="168">
        <v>30</v>
      </c>
      <c r="G115" s="169"/>
      <c r="H115" s="169"/>
      <c r="I115" s="169">
        <f t="shared" si="23"/>
        <v>0</v>
      </c>
      <c r="J115" s="167">
        <f t="shared" si="24"/>
        <v>33.299999999999997</v>
      </c>
      <c r="K115" s="1">
        <f t="shared" si="25"/>
        <v>0</v>
      </c>
      <c r="L115" s="1">
        <f t="shared" si="26"/>
        <v>0</v>
      </c>
      <c r="M115" s="1"/>
      <c r="N115" s="1">
        <v>1.1100000000000001</v>
      </c>
      <c r="O115" s="1"/>
      <c r="P115" s="166">
        <f>ROUND(F115*(R115),3)</f>
        <v>0.48</v>
      </c>
      <c r="Q115" s="172"/>
      <c r="R115" s="172">
        <v>1.601E-2</v>
      </c>
      <c r="S115" s="166"/>
      <c r="Z115">
        <v>0</v>
      </c>
    </row>
    <row r="116" spans="1:26" ht="23.25" x14ac:dyDescent="0.25">
      <c r="A116" s="170"/>
      <c r="B116" s="167" t="s">
        <v>359</v>
      </c>
      <c r="C116" s="171" t="s">
        <v>362</v>
      </c>
      <c r="D116" s="167" t="s">
        <v>363</v>
      </c>
      <c r="E116" s="167" t="s">
        <v>118</v>
      </c>
      <c r="F116" s="168">
        <v>90</v>
      </c>
      <c r="G116" s="169"/>
      <c r="H116" s="169"/>
      <c r="I116" s="169">
        <f t="shared" si="23"/>
        <v>0</v>
      </c>
      <c r="J116" s="167">
        <f t="shared" si="24"/>
        <v>54.9</v>
      </c>
      <c r="K116" s="1">
        <f t="shared" si="25"/>
        <v>0</v>
      </c>
      <c r="L116" s="1">
        <f t="shared" si="26"/>
        <v>0</v>
      </c>
      <c r="M116" s="1"/>
      <c r="N116" s="1">
        <v>0.61</v>
      </c>
      <c r="O116" s="1"/>
      <c r="P116" s="166"/>
      <c r="Q116" s="172"/>
      <c r="R116" s="172"/>
      <c r="S116" s="166"/>
      <c r="Z116">
        <v>0</v>
      </c>
    </row>
    <row r="117" spans="1:26" ht="24.95" customHeight="1" x14ac:dyDescent="0.25">
      <c r="A117" s="170"/>
      <c r="B117" s="167" t="s">
        <v>359</v>
      </c>
      <c r="C117" s="171" t="s">
        <v>364</v>
      </c>
      <c r="D117" s="167" t="s">
        <v>365</v>
      </c>
      <c r="E117" s="167" t="s">
        <v>118</v>
      </c>
      <c r="F117" s="168">
        <v>203.66</v>
      </c>
      <c r="G117" s="169"/>
      <c r="H117" s="169"/>
      <c r="I117" s="169">
        <f t="shared" si="23"/>
        <v>0</v>
      </c>
      <c r="J117" s="167">
        <f t="shared" si="24"/>
        <v>596.72</v>
      </c>
      <c r="K117" s="1">
        <f t="shared" si="25"/>
        <v>0</v>
      </c>
      <c r="L117" s="1">
        <f t="shared" si="26"/>
        <v>0</v>
      </c>
      <c r="M117" s="1"/>
      <c r="N117" s="1">
        <v>2.93</v>
      </c>
      <c r="O117" s="1"/>
      <c r="P117" s="166">
        <f>ROUND(F117*(R117),3)</f>
        <v>0.33800000000000002</v>
      </c>
      <c r="Q117" s="172"/>
      <c r="R117" s="172">
        <v>1.66E-3</v>
      </c>
      <c r="S117" s="166"/>
      <c r="Z117">
        <v>0</v>
      </c>
    </row>
    <row r="118" spans="1:26" ht="24.95" customHeight="1" x14ac:dyDescent="0.25">
      <c r="A118" s="170"/>
      <c r="B118" s="167" t="s">
        <v>366</v>
      </c>
      <c r="C118" s="171" t="s">
        <v>367</v>
      </c>
      <c r="D118" s="167" t="s">
        <v>368</v>
      </c>
      <c r="E118" s="167" t="s">
        <v>118</v>
      </c>
      <c r="F118" s="168">
        <v>30</v>
      </c>
      <c r="G118" s="169"/>
      <c r="H118" s="169"/>
      <c r="I118" s="169">
        <f t="shared" si="23"/>
        <v>0</v>
      </c>
      <c r="J118" s="167">
        <f t="shared" si="24"/>
        <v>28.5</v>
      </c>
      <c r="K118" s="1">
        <f t="shared" si="25"/>
        <v>0</v>
      </c>
      <c r="L118" s="1">
        <f t="shared" si="26"/>
        <v>0</v>
      </c>
      <c r="M118" s="1"/>
      <c r="N118" s="1">
        <v>0.95</v>
      </c>
      <c r="O118" s="1"/>
      <c r="P118" s="166"/>
      <c r="Q118" s="172"/>
      <c r="R118" s="172"/>
      <c r="S118" s="166"/>
      <c r="Z118">
        <v>0</v>
      </c>
    </row>
    <row r="119" spans="1:26" ht="24.95" customHeight="1" x14ac:dyDescent="0.25">
      <c r="A119" s="170"/>
      <c r="B119" s="167" t="s">
        <v>100</v>
      </c>
      <c r="C119" s="171" t="s">
        <v>369</v>
      </c>
      <c r="D119" s="167" t="s">
        <v>370</v>
      </c>
      <c r="E119" s="167" t="s">
        <v>289</v>
      </c>
      <c r="F119" s="168">
        <v>50.4</v>
      </c>
      <c r="G119" s="169"/>
      <c r="H119" s="169"/>
      <c r="I119" s="169">
        <f t="shared" si="23"/>
        <v>0</v>
      </c>
      <c r="J119" s="167">
        <f t="shared" si="24"/>
        <v>131.54</v>
      </c>
      <c r="K119" s="1">
        <f t="shared" si="25"/>
        <v>0</v>
      </c>
      <c r="L119" s="1">
        <f t="shared" si="26"/>
        <v>0</v>
      </c>
      <c r="M119" s="1"/>
      <c r="N119" s="1">
        <v>2.61</v>
      </c>
      <c r="O119" s="1"/>
      <c r="P119" s="166"/>
      <c r="Q119" s="172"/>
      <c r="R119" s="172"/>
      <c r="S119" s="166"/>
      <c r="Z119">
        <v>0</v>
      </c>
    </row>
    <row r="120" spans="1:26" ht="24.95" customHeight="1" x14ac:dyDescent="0.25">
      <c r="A120" s="170"/>
      <c r="B120" s="167" t="s">
        <v>100</v>
      </c>
      <c r="C120" s="171" t="s">
        <v>371</v>
      </c>
      <c r="D120" s="167" t="s">
        <v>372</v>
      </c>
      <c r="E120" s="167" t="s">
        <v>289</v>
      </c>
      <c r="F120" s="168">
        <v>19.399999999999999</v>
      </c>
      <c r="G120" s="169"/>
      <c r="H120" s="169"/>
      <c r="I120" s="169">
        <f t="shared" si="23"/>
        <v>0</v>
      </c>
      <c r="J120" s="167">
        <f t="shared" si="24"/>
        <v>45.98</v>
      </c>
      <c r="K120" s="1">
        <f t="shared" si="25"/>
        <v>0</v>
      </c>
      <c r="L120" s="1">
        <f t="shared" si="26"/>
        <v>0</v>
      </c>
      <c r="M120" s="1"/>
      <c r="N120" s="1">
        <v>2.37</v>
      </c>
      <c r="O120" s="1"/>
      <c r="P120" s="166">
        <f>ROUND(F120*(R120),3)</f>
        <v>2E-3</v>
      </c>
      <c r="Q120" s="172"/>
      <c r="R120" s="172">
        <v>9.0000000000000006E-5</v>
      </c>
      <c r="S120" s="166"/>
      <c r="Z120">
        <v>0</v>
      </c>
    </row>
    <row r="121" spans="1:26" ht="24.95" customHeight="1" x14ac:dyDescent="0.25">
      <c r="A121" s="170"/>
      <c r="B121" s="167" t="s">
        <v>115</v>
      </c>
      <c r="C121" s="171" t="s">
        <v>373</v>
      </c>
      <c r="D121" s="167" t="s">
        <v>374</v>
      </c>
      <c r="E121" s="167" t="s">
        <v>289</v>
      </c>
      <c r="F121" s="168">
        <v>110.8</v>
      </c>
      <c r="G121" s="169"/>
      <c r="H121" s="169"/>
      <c r="I121" s="169">
        <f t="shared" si="23"/>
        <v>0</v>
      </c>
      <c r="J121" s="167">
        <f t="shared" si="24"/>
        <v>356.78</v>
      </c>
      <c r="K121" s="1">
        <f t="shared" si="25"/>
        <v>0</v>
      </c>
      <c r="L121" s="1">
        <f t="shared" si="26"/>
        <v>0</v>
      </c>
      <c r="M121" s="1"/>
      <c r="N121" s="1">
        <v>3.22</v>
      </c>
      <c r="O121" s="1"/>
      <c r="P121" s="166">
        <f>ROUND(F121*(R121),3)</f>
        <v>5.5E-2</v>
      </c>
      <c r="Q121" s="172"/>
      <c r="R121" s="172">
        <v>5.0000000000000001E-4</v>
      </c>
      <c r="S121" s="166">
        <f>ROUND(F121*(X121),3)</f>
        <v>2.992</v>
      </c>
      <c r="X121">
        <v>2.7E-2</v>
      </c>
      <c r="Z121">
        <v>0</v>
      </c>
    </row>
    <row r="122" spans="1:26" ht="24.95" customHeight="1" x14ac:dyDescent="0.25">
      <c r="A122" s="170"/>
      <c r="B122" s="167" t="s">
        <v>158</v>
      </c>
      <c r="C122" s="171" t="s">
        <v>375</v>
      </c>
      <c r="D122" s="167" t="s">
        <v>376</v>
      </c>
      <c r="E122" s="167" t="s">
        <v>118</v>
      </c>
      <c r="F122" s="168">
        <v>1.925</v>
      </c>
      <c r="G122" s="169"/>
      <c r="H122" s="169"/>
      <c r="I122" s="169">
        <f t="shared" si="23"/>
        <v>0</v>
      </c>
      <c r="J122" s="167">
        <f t="shared" si="24"/>
        <v>39.729999999999997</v>
      </c>
      <c r="K122" s="1">
        <f t="shared" si="25"/>
        <v>0</v>
      </c>
      <c r="L122" s="1">
        <f t="shared" si="26"/>
        <v>0</v>
      </c>
      <c r="M122" s="1"/>
      <c r="N122" s="1">
        <v>20.64</v>
      </c>
      <c r="O122" s="1"/>
      <c r="P122" s="166"/>
      <c r="Q122" s="172"/>
      <c r="R122" s="172"/>
      <c r="S122" s="166">
        <f>ROUND(F122*(X122),3)</f>
        <v>0.50800000000000001</v>
      </c>
      <c r="X122">
        <v>0.26400000000000001</v>
      </c>
      <c r="Z122">
        <v>0</v>
      </c>
    </row>
    <row r="123" spans="1:26" ht="24.95" customHeight="1" x14ac:dyDescent="0.25">
      <c r="A123" s="170"/>
      <c r="B123" s="167" t="s">
        <v>284</v>
      </c>
      <c r="C123" s="171" t="s">
        <v>377</v>
      </c>
      <c r="D123" s="167" t="s">
        <v>378</v>
      </c>
      <c r="E123" s="167" t="s">
        <v>289</v>
      </c>
      <c r="F123" s="168">
        <v>37.375999999999998</v>
      </c>
      <c r="G123" s="169"/>
      <c r="H123" s="169"/>
      <c r="I123" s="169">
        <f t="shared" si="23"/>
        <v>0</v>
      </c>
      <c r="J123" s="167">
        <f t="shared" si="24"/>
        <v>213.42</v>
      </c>
      <c r="K123" s="1">
        <f t="shared" si="25"/>
        <v>0</v>
      </c>
      <c r="L123" s="1">
        <f t="shared" si="26"/>
        <v>0</v>
      </c>
      <c r="M123" s="1"/>
      <c r="N123" s="1">
        <v>5.71</v>
      </c>
      <c r="O123" s="1"/>
      <c r="P123" s="166">
        <f>ROUND(F123*(R123),3)</f>
        <v>5.0659999999999998</v>
      </c>
      <c r="Q123" s="172"/>
      <c r="R123" s="172">
        <v>0.13553012880000001</v>
      </c>
      <c r="S123" s="166"/>
      <c r="Z123">
        <v>0</v>
      </c>
    </row>
    <row r="124" spans="1:26" ht="24.95" customHeight="1" x14ac:dyDescent="0.25">
      <c r="A124" s="170"/>
      <c r="B124" s="167" t="s">
        <v>284</v>
      </c>
      <c r="C124" s="171" t="s">
        <v>379</v>
      </c>
      <c r="D124" s="167" t="s">
        <v>380</v>
      </c>
      <c r="E124" s="167" t="s">
        <v>88</v>
      </c>
      <c r="F124" s="168">
        <v>2.2425600000000001</v>
      </c>
      <c r="G124" s="169"/>
      <c r="H124" s="169"/>
      <c r="I124" s="169">
        <f t="shared" si="23"/>
        <v>0</v>
      </c>
      <c r="J124" s="167">
        <f t="shared" si="24"/>
        <v>169.49</v>
      </c>
      <c r="K124" s="1">
        <f t="shared" si="25"/>
        <v>0</v>
      </c>
      <c r="L124" s="1">
        <f t="shared" si="26"/>
        <v>0</v>
      </c>
      <c r="M124" s="1"/>
      <c r="N124" s="1">
        <v>75.58</v>
      </c>
      <c r="O124" s="1"/>
      <c r="P124" s="166">
        <f>ROUND(F124*(R124),3)</f>
        <v>5.2990000000000004</v>
      </c>
      <c r="Q124" s="172"/>
      <c r="R124" s="172">
        <v>2.3628518729999999</v>
      </c>
      <c r="S124" s="166"/>
      <c r="Z124">
        <v>0</v>
      </c>
    </row>
    <row r="125" spans="1:26" ht="35.1" customHeight="1" x14ac:dyDescent="0.25">
      <c r="A125" s="170"/>
      <c r="B125" s="167" t="s">
        <v>381</v>
      </c>
      <c r="C125" s="171" t="s">
        <v>382</v>
      </c>
      <c r="D125" s="167" t="s">
        <v>383</v>
      </c>
      <c r="E125" s="167" t="s">
        <v>384</v>
      </c>
      <c r="F125" s="168">
        <v>100</v>
      </c>
      <c r="G125" s="169"/>
      <c r="H125" s="169"/>
      <c r="I125" s="169">
        <f t="shared" si="23"/>
        <v>0</v>
      </c>
      <c r="J125" s="167">
        <f t="shared" si="24"/>
        <v>450</v>
      </c>
      <c r="K125" s="1">
        <f t="shared" si="25"/>
        <v>0</v>
      </c>
      <c r="L125" s="1"/>
      <c r="M125" s="1">
        <f>ROUND(F125*(H125),2)</f>
        <v>0</v>
      </c>
      <c r="N125" s="1">
        <v>4.5</v>
      </c>
      <c r="O125" s="1"/>
      <c r="P125" s="166"/>
      <c r="Q125" s="172"/>
      <c r="R125" s="172"/>
      <c r="S125" s="166"/>
      <c r="Z125">
        <v>0</v>
      </c>
    </row>
    <row r="126" spans="1:26" ht="24.95" customHeight="1" x14ac:dyDescent="0.25">
      <c r="A126" s="170"/>
      <c r="B126" s="167" t="s">
        <v>381</v>
      </c>
      <c r="C126" s="171" t="s">
        <v>385</v>
      </c>
      <c r="D126" s="167" t="s">
        <v>386</v>
      </c>
      <c r="E126" s="167" t="s">
        <v>289</v>
      </c>
      <c r="F126" s="168">
        <v>6.4</v>
      </c>
      <c r="G126" s="169"/>
      <c r="H126" s="169"/>
      <c r="I126" s="169">
        <f t="shared" si="23"/>
        <v>0</v>
      </c>
      <c r="J126" s="167">
        <f t="shared" si="24"/>
        <v>320</v>
      </c>
      <c r="K126" s="1">
        <f t="shared" si="25"/>
        <v>0</v>
      </c>
      <c r="L126" s="1"/>
      <c r="M126" s="1">
        <f>ROUND(F126*(H126),2)</f>
        <v>0</v>
      </c>
      <c r="N126" s="1">
        <v>50</v>
      </c>
      <c r="O126" s="1"/>
      <c r="P126" s="166"/>
      <c r="Q126" s="172"/>
      <c r="R126" s="172"/>
      <c r="S126" s="166"/>
      <c r="Z126">
        <v>0</v>
      </c>
    </row>
    <row r="127" spans="1:26" ht="24.95" customHeight="1" x14ac:dyDescent="0.25">
      <c r="A127" s="170"/>
      <c r="B127" s="167" t="s">
        <v>387</v>
      </c>
      <c r="C127" s="171" t="s">
        <v>388</v>
      </c>
      <c r="D127" s="167" t="s">
        <v>389</v>
      </c>
      <c r="E127" s="167" t="s">
        <v>390</v>
      </c>
      <c r="F127" s="168">
        <v>63.79</v>
      </c>
      <c r="G127" s="169"/>
      <c r="H127" s="169"/>
      <c r="I127" s="169">
        <f t="shared" si="23"/>
        <v>0</v>
      </c>
      <c r="J127" s="167">
        <f t="shared" si="24"/>
        <v>430.58</v>
      </c>
      <c r="K127" s="1">
        <f t="shared" si="25"/>
        <v>0</v>
      </c>
      <c r="L127" s="1"/>
      <c r="M127" s="1">
        <f>ROUND(F127*(H127),2)</f>
        <v>0</v>
      </c>
      <c r="N127" s="1">
        <v>6.75</v>
      </c>
      <c r="O127" s="1"/>
      <c r="P127" s="166"/>
      <c r="Q127" s="172"/>
      <c r="R127" s="172"/>
      <c r="S127" s="166"/>
      <c r="Z127">
        <v>0</v>
      </c>
    </row>
    <row r="128" spans="1:26" ht="24.95" customHeight="1" x14ac:dyDescent="0.25">
      <c r="A128" s="170"/>
      <c r="B128" s="167" t="s">
        <v>294</v>
      </c>
      <c r="C128" s="171" t="s">
        <v>391</v>
      </c>
      <c r="D128" s="167" t="s">
        <v>392</v>
      </c>
      <c r="E128" s="167" t="s">
        <v>289</v>
      </c>
      <c r="F128" s="168">
        <v>37.749760000000002</v>
      </c>
      <c r="G128" s="169"/>
      <c r="H128" s="169"/>
      <c r="I128" s="169">
        <f t="shared" si="23"/>
        <v>0</v>
      </c>
      <c r="J128" s="167">
        <f t="shared" si="24"/>
        <v>66.06</v>
      </c>
      <c r="K128" s="1">
        <f t="shared" si="25"/>
        <v>0</v>
      </c>
      <c r="L128" s="1"/>
      <c r="M128" s="1">
        <f>ROUND(F128*(H128),2)</f>
        <v>0</v>
      </c>
      <c r="N128" s="1">
        <v>1.75</v>
      </c>
      <c r="O128" s="1"/>
      <c r="P128" s="166"/>
      <c r="Q128" s="172"/>
      <c r="R128" s="172"/>
      <c r="S128" s="166"/>
      <c r="Z128">
        <v>0</v>
      </c>
    </row>
    <row r="129" spans="1:26" x14ac:dyDescent="0.25">
      <c r="A129" s="155"/>
      <c r="B129" s="155"/>
      <c r="C129" s="155"/>
      <c r="D129" s="155" t="s">
        <v>72</v>
      </c>
      <c r="E129" s="155"/>
      <c r="F129" s="166"/>
      <c r="G129" s="158"/>
      <c r="H129" s="158">
        <f>ROUND((SUM(M113:M128))/1,2)</f>
        <v>0</v>
      </c>
      <c r="I129" s="158">
        <f>ROUND((SUM(I113:I128))/1,2)</f>
        <v>0</v>
      </c>
      <c r="J129" s="155"/>
      <c r="K129" s="155"/>
      <c r="L129" s="155">
        <f>ROUND((SUM(L113:L128))/1,2)</f>
        <v>0</v>
      </c>
      <c r="M129" s="155">
        <f>ROUND((SUM(M113:M128))/1,2)</f>
        <v>0</v>
      </c>
      <c r="N129" s="155"/>
      <c r="O129" s="155"/>
      <c r="P129" s="173">
        <f>ROUND((SUM(P113:P128))/1,2)</f>
        <v>11.24</v>
      </c>
      <c r="Q129" s="152"/>
      <c r="R129" s="152"/>
      <c r="S129" s="173">
        <f>ROUND((SUM(S113:S128))/1,2)</f>
        <v>3.71</v>
      </c>
      <c r="T129" s="152"/>
      <c r="U129" s="152"/>
      <c r="V129" s="152"/>
      <c r="W129" s="152"/>
      <c r="X129" s="152"/>
      <c r="Y129" s="152"/>
      <c r="Z129" s="152"/>
    </row>
    <row r="130" spans="1:26" ht="14.45" x14ac:dyDescent="0.35">
      <c r="A130" s="1"/>
      <c r="B130" s="1"/>
      <c r="C130" s="1"/>
      <c r="D130" s="1"/>
      <c r="E130" s="1"/>
      <c r="F130" s="162"/>
      <c r="G130" s="148"/>
      <c r="H130" s="148"/>
      <c r="I130" s="148"/>
      <c r="J130" s="1"/>
      <c r="K130" s="1"/>
      <c r="L130" s="1"/>
      <c r="M130" s="1"/>
      <c r="N130" s="1"/>
      <c r="O130" s="1"/>
      <c r="P130" s="1"/>
      <c r="S130" s="1"/>
    </row>
    <row r="131" spans="1:26" x14ac:dyDescent="0.25">
      <c r="A131" s="155"/>
      <c r="B131" s="155"/>
      <c r="C131" s="155"/>
      <c r="D131" s="155" t="s">
        <v>73</v>
      </c>
      <c r="E131" s="155"/>
      <c r="F131" s="166"/>
      <c r="G131" s="156"/>
      <c r="H131" s="156"/>
      <c r="I131" s="156"/>
      <c r="J131" s="155"/>
      <c r="K131" s="155"/>
      <c r="L131" s="155"/>
      <c r="M131" s="155"/>
      <c r="N131" s="155"/>
      <c r="O131" s="155"/>
      <c r="P131" s="155"/>
      <c r="Q131" s="152"/>
      <c r="R131" s="152"/>
      <c r="S131" s="155"/>
      <c r="T131" s="152"/>
      <c r="U131" s="152"/>
      <c r="V131" s="152"/>
      <c r="W131" s="152"/>
      <c r="X131" s="152"/>
      <c r="Y131" s="152"/>
      <c r="Z131" s="152"/>
    </row>
    <row r="132" spans="1:26" ht="24.95" customHeight="1" x14ac:dyDescent="0.25">
      <c r="A132" s="170"/>
      <c r="B132" s="167" t="s">
        <v>103</v>
      </c>
      <c r="C132" s="171" t="s">
        <v>164</v>
      </c>
      <c r="D132" s="167" t="s">
        <v>393</v>
      </c>
      <c r="E132" s="167" t="s">
        <v>99</v>
      </c>
      <c r="F132" s="168">
        <v>336.19099230101102</v>
      </c>
      <c r="G132" s="169"/>
      <c r="H132" s="169"/>
      <c r="I132" s="169">
        <f>ROUND(F132*(G132+H132),2)</f>
        <v>0</v>
      </c>
      <c r="J132" s="167">
        <f>ROUND(F132*(N132),2)</f>
        <v>9366.2800000000007</v>
      </c>
      <c r="K132" s="1">
        <f>ROUND(F132*(O132),2)</f>
        <v>0</v>
      </c>
      <c r="L132" s="1">
        <f>ROUND(F132*(G132),2)</f>
        <v>0</v>
      </c>
      <c r="M132" s="1"/>
      <c r="N132" s="1">
        <v>27.86</v>
      </c>
      <c r="O132" s="1"/>
      <c r="P132" s="166"/>
      <c r="Q132" s="172"/>
      <c r="R132" s="172"/>
      <c r="S132" s="166"/>
      <c r="Z132">
        <v>0</v>
      </c>
    </row>
    <row r="133" spans="1:26" x14ac:dyDescent="0.25">
      <c r="A133" s="155"/>
      <c r="B133" s="155"/>
      <c r="C133" s="155"/>
      <c r="D133" s="155" t="s">
        <v>73</v>
      </c>
      <c r="E133" s="155"/>
      <c r="F133" s="166"/>
      <c r="G133" s="158"/>
      <c r="H133" s="158">
        <f>ROUND((SUM(M131:M132))/1,2)</f>
        <v>0</v>
      </c>
      <c r="I133" s="158">
        <f>ROUND((SUM(I131:I132))/1,2)</f>
        <v>0</v>
      </c>
      <c r="J133" s="155"/>
      <c r="K133" s="155"/>
      <c r="L133" s="155">
        <f>ROUND((SUM(L131:L132))/1,2)</f>
        <v>0</v>
      </c>
      <c r="M133" s="155">
        <f>ROUND((SUM(M131:M132))/1,2)</f>
        <v>0</v>
      </c>
      <c r="N133" s="155"/>
      <c r="O133" s="155"/>
      <c r="P133" s="173">
        <f>ROUND((SUM(P131:P132))/1,2)</f>
        <v>0</v>
      </c>
      <c r="Q133" s="152"/>
      <c r="R133" s="152"/>
      <c r="S133" s="173">
        <f>ROUND((SUM(S131:S132))/1,2)</f>
        <v>0</v>
      </c>
      <c r="T133" s="152"/>
      <c r="U133" s="152"/>
      <c r="V133" s="152"/>
      <c r="W133" s="152"/>
      <c r="X133" s="152"/>
      <c r="Y133" s="152"/>
      <c r="Z133" s="152"/>
    </row>
    <row r="134" spans="1:26" ht="14.45" x14ac:dyDescent="0.35">
      <c r="A134" s="1"/>
      <c r="B134" s="1"/>
      <c r="C134" s="1"/>
      <c r="D134" s="1"/>
      <c r="E134" s="1"/>
      <c r="F134" s="162"/>
      <c r="G134" s="148"/>
      <c r="H134" s="148"/>
      <c r="I134" s="148"/>
      <c r="J134" s="1"/>
      <c r="K134" s="1"/>
      <c r="L134" s="1"/>
      <c r="M134" s="1"/>
      <c r="N134" s="1"/>
      <c r="O134" s="1"/>
      <c r="P134" s="1"/>
      <c r="S134" s="1"/>
    </row>
    <row r="135" spans="1:26" x14ac:dyDescent="0.25">
      <c r="A135" s="155"/>
      <c r="B135" s="155"/>
      <c r="C135" s="155"/>
      <c r="D135" s="2" t="s">
        <v>69</v>
      </c>
      <c r="E135" s="155"/>
      <c r="F135" s="166"/>
      <c r="G135" s="158"/>
      <c r="H135" s="158">
        <f>ROUND((SUM(M9:M134))/2,2)</f>
        <v>0</v>
      </c>
      <c r="I135" s="158">
        <f>ROUND((SUM(I9:I134))/2,2)</f>
        <v>0</v>
      </c>
      <c r="J135" s="156"/>
      <c r="K135" s="155"/>
      <c r="L135" s="156">
        <f>ROUND((SUM(L9:L134))/2,2)</f>
        <v>0</v>
      </c>
      <c r="M135" s="156">
        <f>ROUND((SUM(M9:M134))/2,2)</f>
        <v>0</v>
      </c>
      <c r="N135" s="155"/>
      <c r="O135" s="155"/>
      <c r="P135" s="173">
        <f>ROUND((SUM(P9:P134))/2,2)</f>
        <v>336.2</v>
      </c>
      <c r="S135" s="173">
        <f>ROUND((SUM(S9:S134))/2,2)</f>
        <v>11.69</v>
      </c>
    </row>
    <row r="136" spans="1:26" ht="14.45" x14ac:dyDescent="0.35">
      <c r="A136" s="1"/>
      <c r="B136" s="1"/>
      <c r="C136" s="1"/>
      <c r="D136" s="1"/>
      <c r="E136" s="1"/>
      <c r="F136" s="162"/>
      <c r="G136" s="148"/>
      <c r="H136" s="148"/>
      <c r="I136" s="148"/>
      <c r="J136" s="1"/>
      <c r="K136" s="1"/>
      <c r="L136" s="1"/>
      <c r="M136" s="1"/>
      <c r="N136" s="1"/>
      <c r="O136" s="1"/>
      <c r="P136" s="1"/>
      <c r="S136" s="1"/>
    </row>
    <row r="137" spans="1:26" x14ac:dyDescent="0.25">
      <c r="A137" s="155"/>
      <c r="B137" s="155"/>
      <c r="C137" s="155"/>
      <c r="D137" s="2" t="s">
        <v>172</v>
      </c>
      <c r="E137" s="155"/>
      <c r="F137" s="166"/>
      <c r="G137" s="156"/>
      <c r="H137" s="156"/>
      <c r="I137" s="156"/>
      <c r="J137" s="155"/>
      <c r="K137" s="155"/>
      <c r="L137" s="155"/>
      <c r="M137" s="155"/>
      <c r="N137" s="155"/>
      <c r="O137" s="155"/>
      <c r="P137" s="155"/>
      <c r="Q137" s="152"/>
      <c r="R137" s="152"/>
      <c r="S137" s="155"/>
      <c r="T137" s="152"/>
      <c r="U137" s="152"/>
      <c r="V137" s="152"/>
      <c r="W137" s="152"/>
      <c r="X137" s="152"/>
      <c r="Y137" s="152"/>
      <c r="Z137" s="152"/>
    </row>
    <row r="138" spans="1:26" x14ac:dyDescent="0.25">
      <c r="A138" s="155"/>
      <c r="B138" s="155"/>
      <c r="C138" s="155"/>
      <c r="D138" s="155" t="s">
        <v>173</v>
      </c>
      <c r="E138" s="155"/>
      <c r="F138" s="166"/>
      <c r="G138" s="156"/>
      <c r="H138" s="156"/>
      <c r="I138" s="156"/>
      <c r="J138" s="155"/>
      <c r="K138" s="155"/>
      <c r="L138" s="155"/>
      <c r="M138" s="155"/>
      <c r="N138" s="155"/>
      <c r="O138" s="155"/>
      <c r="P138" s="155"/>
      <c r="Q138" s="152"/>
      <c r="R138" s="152"/>
      <c r="S138" s="155"/>
      <c r="T138" s="152"/>
      <c r="U138" s="152"/>
      <c r="V138" s="152"/>
      <c r="W138" s="152"/>
      <c r="X138" s="152"/>
      <c r="Y138" s="152"/>
      <c r="Z138" s="152"/>
    </row>
    <row r="139" spans="1:26" ht="24.95" customHeight="1" x14ac:dyDescent="0.25">
      <c r="A139" s="170"/>
      <c r="B139" s="167" t="s">
        <v>394</v>
      </c>
      <c r="C139" s="171" t="s">
        <v>395</v>
      </c>
      <c r="D139" s="167" t="s">
        <v>396</v>
      </c>
      <c r="E139" s="167" t="s">
        <v>118</v>
      </c>
      <c r="F139" s="168">
        <v>230.107</v>
      </c>
      <c r="G139" s="169"/>
      <c r="H139" s="169"/>
      <c r="I139" s="169">
        <f t="shared" ref="I139:I148" si="27">ROUND(F139*(G139+H139),2)</f>
        <v>0</v>
      </c>
      <c r="J139" s="167">
        <f t="shared" ref="J139:J148" si="28">ROUND(F139*(N139),2)</f>
        <v>41.42</v>
      </c>
      <c r="K139" s="1">
        <f t="shared" ref="K139:K148" si="29">ROUND(F139*(O139),2)</f>
        <v>0</v>
      </c>
      <c r="L139" s="1">
        <f t="shared" ref="L139:L144" si="30">ROUND(F139*(G139),2)</f>
        <v>0</v>
      </c>
      <c r="M139" s="1"/>
      <c r="N139" s="1">
        <v>0.18</v>
      </c>
      <c r="O139" s="1"/>
      <c r="P139" s="166"/>
      <c r="Q139" s="172"/>
      <c r="R139" s="172"/>
      <c r="S139" s="166"/>
      <c r="Z139">
        <v>0</v>
      </c>
    </row>
    <row r="140" spans="1:26" ht="24.95" customHeight="1" x14ac:dyDescent="0.25">
      <c r="A140" s="170"/>
      <c r="B140" s="167" t="s">
        <v>394</v>
      </c>
      <c r="C140" s="171" t="s">
        <v>397</v>
      </c>
      <c r="D140" s="167" t="s">
        <v>398</v>
      </c>
      <c r="E140" s="167" t="s">
        <v>118</v>
      </c>
      <c r="F140" s="168">
        <v>92.476600000000005</v>
      </c>
      <c r="G140" s="169"/>
      <c r="H140" s="169"/>
      <c r="I140" s="169">
        <f t="shared" si="27"/>
        <v>0</v>
      </c>
      <c r="J140" s="167">
        <f t="shared" si="28"/>
        <v>1717.29</v>
      </c>
      <c r="K140" s="1">
        <f t="shared" si="29"/>
        <v>0</v>
      </c>
      <c r="L140" s="1">
        <f t="shared" si="30"/>
        <v>0</v>
      </c>
      <c r="M140" s="1"/>
      <c r="N140" s="1">
        <v>18.57</v>
      </c>
      <c r="O140" s="1"/>
      <c r="P140" s="166">
        <f>ROUND(F140*(R140),3)</f>
        <v>0.51800000000000002</v>
      </c>
      <c r="Q140" s="172"/>
      <c r="R140" s="172">
        <v>5.5999999999999999E-3</v>
      </c>
      <c r="S140" s="166"/>
      <c r="Z140">
        <v>0</v>
      </c>
    </row>
    <row r="141" spans="1:26" ht="24.95" customHeight="1" x14ac:dyDescent="0.25">
      <c r="A141" s="170"/>
      <c r="B141" s="167" t="s">
        <v>394</v>
      </c>
      <c r="C141" s="171" t="s">
        <v>399</v>
      </c>
      <c r="D141" s="167" t="s">
        <v>400</v>
      </c>
      <c r="E141" s="167" t="s">
        <v>118</v>
      </c>
      <c r="F141" s="168">
        <v>460.214</v>
      </c>
      <c r="G141" s="169"/>
      <c r="H141" s="169"/>
      <c r="I141" s="169">
        <f t="shared" si="27"/>
        <v>0</v>
      </c>
      <c r="J141" s="167">
        <f t="shared" si="28"/>
        <v>1012.47</v>
      </c>
      <c r="K141" s="1">
        <f t="shared" si="29"/>
        <v>0</v>
      </c>
      <c r="L141" s="1">
        <f t="shared" si="30"/>
        <v>0</v>
      </c>
      <c r="M141" s="1"/>
      <c r="N141" s="1">
        <v>2.2000000000000002</v>
      </c>
      <c r="O141" s="1"/>
      <c r="P141" s="166">
        <f>ROUND(F141*(R141),3)</f>
        <v>0.184</v>
      </c>
      <c r="Q141" s="172"/>
      <c r="R141" s="172">
        <v>4.0000000000000002E-4</v>
      </c>
      <c r="S141" s="166"/>
      <c r="Z141">
        <v>0</v>
      </c>
    </row>
    <row r="142" spans="1:26" ht="24.95" customHeight="1" x14ac:dyDescent="0.25">
      <c r="A142" s="170"/>
      <c r="B142" s="167" t="s">
        <v>394</v>
      </c>
      <c r="C142" s="171" t="s">
        <v>401</v>
      </c>
      <c r="D142" s="167" t="s">
        <v>402</v>
      </c>
      <c r="E142" s="167" t="s">
        <v>118</v>
      </c>
      <c r="F142" s="168">
        <v>189.9871</v>
      </c>
      <c r="G142" s="169"/>
      <c r="H142" s="169"/>
      <c r="I142" s="169">
        <f t="shared" si="27"/>
        <v>0</v>
      </c>
      <c r="J142" s="167">
        <f t="shared" si="28"/>
        <v>3885.24</v>
      </c>
      <c r="K142" s="1">
        <f t="shared" si="29"/>
        <v>0</v>
      </c>
      <c r="L142" s="1">
        <f t="shared" si="30"/>
        <v>0</v>
      </c>
      <c r="M142" s="1"/>
      <c r="N142" s="1">
        <v>20.45</v>
      </c>
      <c r="O142" s="1"/>
      <c r="P142" s="166"/>
      <c r="Q142" s="172"/>
      <c r="R142" s="172"/>
      <c r="S142" s="166"/>
      <c r="Z142">
        <v>0</v>
      </c>
    </row>
    <row r="143" spans="1:26" ht="24.95" customHeight="1" x14ac:dyDescent="0.25">
      <c r="A143" s="170"/>
      <c r="B143" s="167" t="s">
        <v>394</v>
      </c>
      <c r="C143" s="171" t="s">
        <v>403</v>
      </c>
      <c r="D143" s="167" t="s">
        <v>404</v>
      </c>
      <c r="E143" s="167" t="s">
        <v>289</v>
      </c>
      <c r="F143" s="168">
        <v>110.8</v>
      </c>
      <c r="G143" s="169"/>
      <c r="H143" s="169"/>
      <c r="I143" s="169">
        <f t="shared" si="27"/>
        <v>0</v>
      </c>
      <c r="J143" s="167">
        <f t="shared" si="28"/>
        <v>375.61</v>
      </c>
      <c r="K143" s="1">
        <f t="shared" si="29"/>
        <v>0</v>
      </c>
      <c r="L143" s="1">
        <f t="shared" si="30"/>
        <v>0</v>
      </c>
      <c r="M143" s="1"/>
      <c r="N143" s="1">
        <v>3.39</v>
      </c>
      <c r="O143" s="1"/>
      <c r="P143" s="166">
        <f>ROUND(F143*(R143),3)</f>
        <v>2.1999999999999999E-2</v>
      </c>
      <c r="Q143" s="172"/>
      <c r="R143" s="172">
        <v>2.0000000000000001E-4</v>
      </c>
      <c r="S143" s="166"/>
      <c r="Z143">
        <v>0</v>
      </c>
    </row>
    <row r="144" spans="1:26" ht="24.95" customHeight="1" x14ac:dyDescent="0.25">
      <c r="A144" s="170"/>
      <c r="B144" s="167" t="s">
        <v>394</v>
      </c>
      <c r="C144" s="171" t="s">
        <v>405</v>
      </c>
      <c r="D144" s="167" t="s">
        <v>406</v>
      </c>
      <c r="E144" s="167" t="s">
        <v>407</v>
      </c>
      <c r="F144" s="168">
        <v>10054.17269738</v>
      </c>
      <c r="G144" s="177"/>
      <c r="H144" s="177"/>
      <c r="I144" s="177">
        <f t="shared" si="27"/>
        <v>0</v>
      </c>
      <c r="J144" s="167">
        <f t="shared" si="28"/>
        <v>301.63</v>
      </c>
      <c r="K144" s="1">
        <f t="shared" si="29"/>
        <v>0</v>
      </c>
      <c r="L144" s="1">
        <f t="shared" si="30"/>
        <v>0</v>
      </c>
      <c r="M144" s="1"/>
      <c r="N144" s="1">
        <v>0.03</v>
      </c>
      <c r="O144" s="1"/>
      <c r="P144" s="166"/>
      <c r="Q144" s="172"/>
      <c r="R144" s="172"/>
      <c r="S144" s="166"/>
      <c r="Z144">
        <v>0</v>
      </c>
    </row>
    <row r="145" spans="1:26" ht="24.95" customHeight="1" x14ac:dyDescent="0.25">
      <c r="A145" s="170"/>
      <c r="B145" s="167" t="s">
        <v>110</v>
      </c>
      <c r="C145" s="171" t="s">
        <v>408</v>
      </c>
      <c r="D145" s="167" t="s">
        <v>409</v>
      </c>
      <c r="E145" s="167" t="s">
        <v>99</v>
      </c>
      <c r="F145" s="168">
        <v>0.22728200000000001</v>
      </c>
      <c r="G145" s="169"/>
      <c r="H145" s="169"/>
      <c r="I145" s="169">
        <f t="shared" si="27"/>
        <v>0</v>
      </c>
      <c r="J145" s="167">
        <f t="shared" si="28"/>
        <v>403.31</v>
      </c>
      <c r="K145" s="1">
        <f t="shared" si="29"/>
        <v>0</v>
      </c>
      <c r="L145" s="1"/>
      <c r="M145" s="1">
        <f>ROUND(F145*(H145),2)</f>
        <v>0</v>
      </c>
      <c r="N145" s="1">
        <v>1774.49</v>
      </c>
      <c r="O145" s="1"/>
      <c r="P145" s="166">
        <f>ROUND(F145*(R145),3)</f>
        <v>0.22700000000000001</v>
      </c>
      <c r="Q145" s="172"/>
      <c r="R145" s="172">
        <v>1</v>
      </c>
      <c r="S145" s="166"/>
      <c r="Z145">
        <v>0</v>
      </c>
    </row>
    <row r="146" spans="1:26" ht="24.95" customHeight="1" x14ac:dyDescent="0.25">
      <c r="A146" s="170"/>
      <c r="B146" s="167" t="s">
        <v>410</v>
      </c>
      <c r="C146" s="171" t="s">
        <v>411</v>
      </c>
      <c r="D146" s="167" t="s">
        <v>412</v>
      </c>
      <c r="E146" s="167" t="s">
        <v>289</v>
      </c>
      <c r="F146" s="168">
        <v>150</v>
      </c>
      <c r="G146" s="169"/>
      <c r="H146" s="169"/>
      <c r="I146" s="169">
        <f t="shared" si="27"/>
        <v>0</v>
      </c>
      <c r="J146" s="167">
        <f t="shared" si="28"/>
        <v>475.5</v>
      </c>
      <c r="K146" s="1">
        <f t="shared" si="29"/>
        <v>0</v>
      </c>
      <c r="L146" s="1"/>
      <c r="M146" s="1">
        <f>ROUND(F146*(H146),2)</f>
        <v>0</v>
      </c>
      <c r="N146" s="1">
        <v>3.17</v>
      </c>
      <c r="O146" s="1"/>
      <c r="P146" s="166">
        <f>ROUND(F146*(R146),3)</f>
        <v>1.4999999999999999E-2</v>
      </c>
      <c r="Q146" s="172"/>
      <c r="R146" s="172">
        <v>1E-4</v>
      </c>
      <c r="S146" s="166"/>
      <c r="Z146">
        <v>0</v>
      </c>
    </row>
    <row r="147" spans="1:26" ht="24.95" customHeight="1" x14ac:dyDescent="0.25">
      <c r="A147" s="170"/>
      <c r="B147" s="167" t="s">
        <v>298</v>
      </c>
      <c r="C147" s="171" t="s">
        <v>413</v>
      </c>
      <c r="D147" s="167" t="s">
        <v>414</v>
      </c>
      <c r="E147" s="167" t="s">
        <v>301</v>
      </c>
      <c r="F147" s="168">
        <v>253.11770000000001</v>
      </c>
      <c r="G147" s="169"/>
      <c r="H147" s="169"/>
      <c r="I147" s="169">
        <f t="shared" si="27"/>
        <v>0</v>
      </c>
      <c r="J147" s="167">
        <f t="shared" si="28"/>
        <v>944.13</v>
      </c>
      <c r="K147" s="1">
        <f t="shared" si="29"/>
        <v>0</v>
      </c>
      <c r="L147" s="1"/>
      <c r="M147" s="1">
        <f>ROUND(F147*(H147),2)</f>
        <v>0</v>
      </c>
      <c r="N147" s="1">
        <v>3.73</v>
      </c>
      <c r="O147" s="1"/>
      <c r="P147" s="166"/>
      <c r="Q147" s="172"/>
      <c r="R147" s="172"/>
      <c r="S147" s="166"/>
      <c r="Z147">
        <v>0</v>
      </c>
    </row>
    <row r="148" spans="1:26" ht="24.95" customHeight="1" x14ac:dyDescent="0.25">
      <c r="A148" s="170"/>
      <c r="B148" s="167" t="s">
        <v>298</v>
      </c>
      <c r="C148" s="171" t="s">
        <v>415</v>
      </c>
      <c r="D148" s="167" t="s">
        <v>416</v>
      </c>
      <c r="E148" s="167" t="s">
        <v>118</v>
      </c>
      <c r="F148" s="168">
        <v>253.11770000000001</v>
      </c>
      <c r="G148" s="169"/>
      <c r="H148" s="169"/>
      <c r="I148" s="169">
        <f t="shared" si="27"/>
        <v>0</v>
      </c>
      <c r="J148" s="167">
        <f t="shared" si="28"/>
        <v>1199.78</v>
      </c>
      <c r="K148" s="1">
        <f t="shared" si="29"/>
        <v>0</v>
      </c>
      <c r="L148" s="1"/>
      <c r="M148" s="1">
        <f>ROUND(F148*(H148),2)</f>
        <v>0</v>
      </c>
      <c r="N148" s="1">
        <v>4.74</v>
      </c>
      <c r="O148" s="1"/>
      <c r="P148" s="166"/>
      <c r="Q148" s="172"/>
      <c r="R148" s="172"/>
      <c r="S148" s="166"/>
      <c r="Z148">
        <v>0</v>
      </c>
    </row>
    <row r="149" spans="1:26" x14ac:dyDescent="0.25">
      <c r="A149" s="155"/>
      <c r="B149" s="155"/>
      <c r="C149" s="155"/>
      <c r="D149" s="155" t="s">
        <v>173</v>
      </c>
      <c r="E149" s="155"/>
      <c r="F149" s="166"/>
      <c r="G149" s="158"/>
      <c r="H149" s="158">
        <f>ROUND((SUM(M138:M148))/1,2)</f>
        <v>0</v>
      </c>
      <c r="I149" s="158">
        <f>ROUND((SUM(I138:I148))/1,2)</f>
        <v>0</v>
      </c>
      <c r="J149" s="155"/>
      <c r="K149" s="155"/>
      <c r="L149" s="155">
        <f>ROUND((SUM(L138:L148))/1,2)</f>
        <v>0</v>
      </c>
      <c r="M149" s="155">
        <f>ROUND((SUM(M138:M148))/1,2)</f>
        <v>0</v>
      </c>
      <c r="N149" s="155"/>
      <c r="O149" s="155"/>
      <c r="P149" s="173">
        <f>ROUND((SUM(P138:P148))/1,2)</f>
        <v>0.97</v>
      </c>
      <c r="Q149" s="152"/>
      <c r="R149" s="152"/>
      <c r="S149" s="173">
        <f>ROUND((SUM(S138:S148))/1,2)</f>
        <v>0</v>
      </c>
      <c r="T149" s="152"/>
      <c r="U149" s="152"/>
      <c r="V149" s="152"/>
      <c r="W149" s="152"/>
      <c r="X149" s="152"/>
      <c r="Y149" s="152"/>
      <c r="Z149" s="152"/>
    </row>
    <row r="150" spans="1:26" ht="14.45" x14ac:dyDescent="0.35">
      <c r="A150" s="1"/>
      <c r="B150" s="1"/>
      <c r="C150" s="1"/>
      <c r="D150" s="1"/>
      <c r="E150" s="1"/>
      <c r="F150" s="162"/>
      <c r="G150" s="148"/>
      <c r="H150" s="148"/>
      <c r="I150" s="148"/>
      <c r="J150" s="1"/>
      <c r="K150" s="1"/>
      <c r="L150" s="1"/>
      <c r="M150" s="1"/>
      <c r="N150" s="1"/>
      <c r="O150" s="1"/>
      <c r="P150" s="1"/>
      <c r="S150" s="1"/>
    </row>
    <row r="151" spans="1:26" x14ac:dyDescent="0.25">
      <c r="A151" s="155"/>
      <c r="B151" s="155"/>
      <c r="C151" s="155"/>
      <c r="D151" s="155" t="s">
        <v>174</v>
      </c>
      <c r="E151" s="155"/>
      <c r="F151" s="166"/>
      <c r="G151" s="156"/>
      <c r="H151" s="156"/>
      <c r="I151" s="156"/>
      <c r="J151" s="155"/>
      <c r="K151" s="155"/>
      <c r="L151" s="155"/>
      <c r="M151" s="155"/>
      <c r="N151" s="155"/>
      <c r="O151" s="155"/>
      <c r="P151" s="155"/>
      <c r="Q151" s="152"/>
      <c r="R151" s="152"/>
      <c r="S151" s="155"/>
      <c r="T151" s="152"/>
      <c r="U151" s="152"/>
      <c r="V151" s="152"/>
      <c r="W151" s="152"/>
      <c r="X151" s="152"/>
      <c r="Y151" s="152"/>
      <c r="Z151" s="152"/>
    </row>
    <row r="152" spans="1:26" ht="24.95" customHeight="1" x14ac:dyDescent="0.25">
      <c r="A152" s="170"/>
      <c r="B152" s="167" t="s">
        <v>417</v>
      </c>
      <c r="C152" s="171" t="s">
        <v>418</v>
      </c>
      <c r="D152" s="167" t="s">
        <v>419</v>
      </c>
      <c r="E152" s="167" t="s">
        <v>118</v>
      </c>
      <c r="F152" s="168">
        <v>215.96</v>
      </c>
      <c r="G152" s="169"/>
      <c r="H152" s="169"/>
      <c r="I152" s="169">
        <f t="shared" ref="I152:I157" si="31">ROUND(F152*(G152+H152),2)</f>
        <v>0</v>
      </c>
      <c r="J152" s="167">
        <f t="shared" ref="J152:J157" si="32">ROUND(F152*(N152),2)</f>
        <v>155.49</v>
      </c>
      <c r="K152" s="1">
        <f t="shared" ref="K152:K157" si="33">ROUND(F152*(O152),2)</f>
        <v>0</v>
      </c>
      <c r="L152" s="1">
        <f>ROUND(F152*(G152),2)</f>
        <v>0</v>
      </c>
      <c r="M152" s="1"/>
      <c r="N152" s="1">
        <v>0.72</v>
      </c>
      <c r="O152" s="1"/>
      <c r="P152" s="166">
        <f>ROUND(F152*(R152),3)</f>
        <v>6.0000000000000001E-3</v>
      </c>
      <c r="Q152" s="172"/>
      <c r="R152" s="172">
        <v>3.0000000000000001E-5</v>
      </c>
      <c r="S152" s="166"/>
      <c r="Z152">
        <v>0</v>
      </c>
    </row>
    <row r="153" spans="1:26" ht="24.95" customHeight="1" x14ac:dyDescent="0.25">
      <c r="A153" s="170"/>
      <c r="B153" s="167" t="s">
        <v>420</v>
      </c>
      <c r="C153" s="171" t="s">
        <v>421</v>
      </c>
      <c r="D153" s="167" t="s">
        <v>422</v>
      </c>
      <c r="E153" s="167" t="s">
        <v>407</v>
      </c>
      <c r="F153" s="168">
        <v>1465.8289050000001</v>
      </c>
      <c r="G153" s="177"/>
      <c r="H153" s="177"/>
      <c r="I153" s="177">
        <f t="shared" si="31"/>
        <v>0</v>
      </c>
      <c r="J153" s="167">
        <f t="shared" si="32"/>
        <v>23.45</v>
      </c>
      <c r="K153" s="1">
        <f t="shared" si="33"/>
        <v>0</v>
      </c>
      <c r="L153" s="1">
        <f>ROUND(F153*(G153),2)</f>
        <v>0</v>
      </c>
      <c r="M153" s="1"/>
      <c r="N153" s="1">
        <v>1.6E-2</v>
      </c>
      <c r="O153" s="1"/>
      <c r="P153" s="166"/>
      <c r="Q153" s="172"/>
      <c r="R153" s="172"/>
      <c r="S153" s="166"/>
      <c r="Z153">
        <v>0</v>
      </c>
    </row>
    <row r="154" spans="1:26" ht="24.95" customHeight="1" x14ac:dyDescent="0.25">
      <c r="A154" s="170"/>
      <c r="B154" s="167" t="s">
        <v>410</v>
      </c>
      <c r="C154" s="171" t="s">
        <v>423</v>
      </c>
      <c r="D154" s="167" t="s">
        <v>424</v>
      </c>
      <c r="E154" s="167" t="s">
        <v>301</v>
      </c>
      <c r="F154" s="168">
        <v>5.46</v>
      </c>
      <c r="G154" s="169"/>
      <c r="H154" s="169"/>
      <c r="I154" s="169">
        <f t="shared" si="31"/>
        <v>0</v>
      </c>
      <c r="J154" s="167">
        <f t="shared" si="32"/>
        <v>38.22</v>
      </c>
      <c r="K154" s="1">
        <f t="shared" si="33"/>
        <v>0</v>
      </c>
      <c r="L154" s="1"/>
      <c r="M154" s="1">
        <f>ROUND(F154*(H154),2)</f>
        <v>0</v>
      </c>
      <c r="N154" s="1">
        <v>7</v>
      </c>
      <c r="O154" s="1"/>
      <c r="P154" s="166"/>
      <c r="Q154" s="172"/>
      <c r="R154" s="172"/>
      <c r="S154" s="166"/>
      <c r="Z154">
        <v>0</v>
      </c>
    </row>
    <row r="155" spans="1:26" ht="24.95" customHeight="1" x14ac:dyDescent="0.25">
      <c r="A155" s="170"/>
      <c r="B155" s="167" t="s">
        <v>410</v>
      </c>
      <c r="C155" s="171" t="s">
        <v>425</v>
      </c>
      <c r="D155" s="167" t="s">
        <v>426</v>
      </c>
      <c r="E155" s="167" t="s">
        <v>301</v>
      </c>
      <c r="F155" s="168">
        <v>158.43450000000001</v>
      </c>
      <c r="G155" s="169"/>
      <c r="H155" s="169"/>
      <c r="I155" s="169">
        <f t="shared" si="31"/>
        <v>0</v>
      </c>
      <c r="J155" s="167">
        <f t="shared" si="32"/>
        <v>684.44</v>
      </c>
      <c r="K155" s="1">
        <f t="shared" si="33"/>
        <v>0</v>
      </c>
      <c r="L155" s="1"/>
      <c r="M155" s="1">
        <f>ROUND(F155*(H155),2)</f>
        <v>0</v>
      </c>
      <c r="N155" s="1">
        <v>4.32</v>
      </c>
      <c r="O155" s="1"/>
      <c r="P155" s="166"/>
      <c r="Q155" s="172"/>
      <c r="R155" s="172"/>
      <c r="S155" s="166"/>
      <c r="Z155">
        <v>0</v>
      </c>
    </row>
    <row r="156" spans="1:26" ht="24.95" customHeight="1" x14ac:dyDescent="0.25">
      <c r="A156" s="170"/>
      <c r="B156" s="167" t="s">
        <v>410</v>
      </c>
      <c r="C156" s="171" t="s">
        <v>427</v>
      </c>
      <c r="D156" s="167" t="s">
        <v>428</v>
      </c>
      <c r="E156" s="167" t="s">
        <v>301</v>
      </c>
      <c r="F156" s="168">
        <v>11.1195</v>
      </c>
      <c r="G156" s="169"/>
      <c r="H156" s="169"/>
      <c r="I156" s="169">
        <f t="shared" si="31"/>
        <v>0</v>
      </c>
      <c r="J156" s="167">
        <f t="shared" si="32"/>
        <v>76.84</v>
      </c>
      <c r="K156" s="1">
        <f t="shared" si="33"/>
        <v>0</v>
      </c>
      <c r="L156" s="1"/>
      <c r="M156" s="1">
        <f>ROUND(F156*(H156),2)</f>
        <v>0</v>
      </c>
      <c r="N156" s="1">
        <v>6.91</v>
      </c>
      <c r="O156" s="1"/>
      <c r="P156" s="166"/>
      <c r="Q156" s="172"/>
      <c r="R156" s="172"/>
      <c r="S156" s="166"/>
      <c r="Z156">
        <v>0</v>
      </c>
    </row>
    <row r="157" spans="1:26" ht="24.95" customHeight="1" x14ac:dyDescent="0.25">
      <c r="A157" s="170"/>
      <c r="B157" s="167" t="s">
        <v>410</v>
      </c>
      <c r="C157" s="171" t="s">
        <v>429</v>
      </c>
      <c r="D157" s="167" t="s">
        <v>430</v>
      </c>
      <c r="E157" s="167" t="s">
        <v>431</v>
      </c>
      <c r="F157" s="168">
        <v>49.182000000000002</v>
      </c>
      <c r="G157" s="169"/>
      <c r="H157" s="169"/>
      <c r="I157" s="169">
        <f t="shared" si="31"/>
        <v>0</v>
      </c>
      <c r="J157" s="167">
        <f t="shared" si="32"/>
        <v>511.49</v>
      </c>
      <c r="K157" s="1">
        <f t="shared" si="33"/>
        <v>0</v>
      </c>
      <c r="L157" s="1"/>
      <c r="M157" s="1">
        <f>ROUND(F157*(H157),2)</f>
        <v>0</v>
      </c>
      <c r="N157" s="1">
        <v>10.4</v>
      </c>
      <c r="O157" s="1"/>
      <c r="P157" s="166"/>
      <c r="Q157" s="172"/>
      <c r="R157" s="172"/>
      <c r="S157" s="166"/>
      <c r="Z157">
        <v>0</v>
      </c>
    </row>
    <row r="158" spans="1:26" x14ac:dyDescent="0.25">
      <c r="A158" s="155"/>
      <c r="B158" s="155"/>
      <c r="C158" s="155"/>
      <c r="D158" s="155" t="s">
        <v>174</v>
      </c>
      <c r="E158" s="155"/>
      <c r="F158" s="166"/>
      <c r="G158" s="158"/>
      <c r="H158" s="158">
        <f>ROUND((SUM(M151:M157))/1,2)</f>
        <v>0</v>
      </c>
      <c r="I158" s="158">
        <f>ROUND((SUM(I151:I157))/1,2)</f>
        <v>0</v>
      </c>
      <c r="J158" s="155"/>
      <c r="K158" s="155"/>
      <c r="L158" s="155">
        <f>ROUND((SUM(L151:L157))/1,2)</f>
        <v>0</v>
      </c>
      <c r="M158" s="155">
        <f>ROUND((SUM(M151:M157))/1,2)</f>
        <v>0</v>
      </c>
      <c r="N158" s="155"/>
      <c r="O158" s="155"/>
      <c r="P158" s="173">
        <f>ROUND((SUM(P151:P157))/1,2)</f>
        <v>0.01</v>
      </c>
      <c r="Q158" s="152"/>
      <c r="R158" s="152"/>
      <c r="S158" s="173">
        <f>ROUND((SUM(S151:S157))/1,2)</f>
        <v>0</v>
      </c>
      <c r="T158" s="152"/>
      <c r="U158" s="152"/>
      <c r="V158" s="152"/>
      <c r="W158" s="152"/>
      <c r="X158" s="152"/>
      <c r="Y158" s="152"/>
      <c r="Z158" s="152"/>
    </row>
    <row r="159" spans="1:26" ht="14.45" x14ac:dyDescent="0.35">
      <c r="A159" s="1"/>
      <c r="B159" s="1"/>
      <c r="C159" s="1"/>
      <c r="D159" s="1"/>
      <c r="E159" s="1"/>
      <c r="F159" s="162"/>
      <c r="G159" s="148"/>
      <c r="H159" s="148"/>
      <c r="I159" s="148"/>
      <c r="J159" s="1"/>
      <c r="K159" s="1"/>
      <c r="L159" s="1"/>
      <c r="M159" s="1"/>
      <c r="N159" s="1"/>
      <c r="O159" s="1"/>
      <c r="P159" s="1"/>
      <c r="S159" s="1"/>
    </row>
    <row r="160" spans="1:26" ht="14.45" x14ac:dyDescent="0.35">
      <c r="A160" s="155"/>
      <c r="B160" s="155"/>
      <c r="C160" s="155"/>
      <c r="D160" s="155" t="s">
        <v>175</v>
      </c>
      <c r="E160" s="155"/>
      <c r="F160" s="166"/>
      <c r="G160" s="156"/>
      <c r="H160" s="156"/>
      <c r="I160" s="156"/>
      <c r="J160" s="155"/>
      <c r="K160" s="155"/>
      <c r="L160" s="155"/>
      <c r="M160" s="155"/>
      <c r="N160" s="155"/>
      <c r="O160" s="155"/>
      <c r="P160" s="155"/>
      <c r="Q160" s="152"/>
      <c r="R160" s="152"/>
      <c r="S160" s="155"/>
      <c r="T160" s="152"/>
      <c r="U160" s="152"/>
      <c r="V160" s="152"/>
      <c r="W160" s="152"/>
      <c r="X160" s="152"/>
      <c r="Y160" s="152"/>
      <c r="Z160" s="152"/>
    </row>
    <row r="161" spans="1:26" ht="35.1" customHeight="1" x14ac:dyDescent="0.25">
      <c r="A161" s="170"/>
      <c r="B161" s="167" t="s">
        <v>432</v>
      </c>
      <c r="C161" s="171" t="s">
        <v>433</v>
      </c>
      <c r="D161" s="167" t="s">
        <v>434</v>
      </c>
      <c r="E161" s="167" t="s">
        <v>118</v>
      </c>
      <c r="F161" s="168">
        <v>4.4850000000000003</v>
      </c>
      <c r="G161" s="169"/>
      <c r="H161" s="169"/>
      <c r="I161" s="169">
        <f>ROUND(F161*(G161+H161),2)</f>
        <v>0</v>
      </c>
      <c r="J161" s="167">
        <f>ROUND(F161*(N161),2)</f>
        <v>170.43</v>
      </c>
      <c r="K161" s="1">
        <f>ROUND(F161*(O161),2)</f>
        <v>0</v>
      </c>
      <c r="L161" s="1">
        <f>ROUND(F161*(G161),2)</f>
        <v>0</v>
      </c>
      <c r="M161" s="1"/>
      <c r="N161" s="1">
        <v>38</v>
      </c>
      <c r="O161" s="1"/>
      <c r="P161" s="166"/>
      <c r="Q161" s="172"/>
      <c r="R161" s="172"/>
      <c r="S161" s="166"/>
      <c r="Z161">
        <v>0</v>
      </c>
    </row>
    <row r="162" spans="1:26" ht="24.95" customHeight="1" x14ac:dyDescent="0.25">
      <c r="A162" s="170"/>
      <c r="B162" s="167" t="s">
        <v>432</v>
      </c>
      <c r="C162" s="171" t="s">
        <v>435</v>
      </c>
      <c r="D162" s="167" t="s">
        <v>436</v>
      </c>
      <c r="E162" s="167" t="s">
        <v>118</v>
      </c>
      <c r="F162" s="168">
        <v>2.0375000000000001</v>
      </c>
      <c r="G162" s="169"/>
      <c r="H162" s="169"/>
      <c r="I162" s="169">
        <f>ROUND(F162*(G162+H162),2)</f>
        <v>0</v>
      </c>
      <c r="J162" s="167">
        <f>ROUND(F162*(N162),2)</f>
        <v>45.84</v>
      </c>
      <c r="K162" s="1">
        <f>ROUND(F162*(O162),2)</f>
        <v>0</v>
      </c>
      <c r="L162" s="1">
        <f>ROUND(F162*(G162),2)</f>
        <v>0</v>
      </c>
      <c r="M162" s="1"/>
      <c r="N162" s="1">
        <v>22.5</v>
      </c>
      <c r="O162" s="1"/>
      <c r="P162" s="166">
        <f>ROUND(F162*(R162),3)</f>
        <v>2.9000000000000001E-2</v>
      </c>
      <c r="Q162" s="172"/>
      <c r="R162" s="172">
        <v>1.4381524E-2</v>
      </c>
      <c r="S162" s="166"/>
      <c r="Z162">
        <v>0</v>
      </c>
    </row>
    <row r="163" spans="1:26" ht="35.1" customHeight="1" x14ac:dyDescent="0.25">
      <c r="A163" s="170"/>
      <c r="B163" s="167" t="s">
        <v>432</v>
      </c>
      <c r="C163" s="171" t="s">
        <v>437</v>
      </c>
      <c r="D163" s="167" t="s">
        <v>438</v>
      </c>
      <c r="E163" s="167" t="s">
        <v>118</v>
      </c>
      <c r="F163" s="168">
        <v>53.75</v>
      </c>
      <c r="G163" s="169"/>
      <c r="H163" s="169"/>
      <c r="I163" s="169">
        <f>ROUND(F163*(G163+H163),2)</f>
        <v>0</v>
      </c>
      <c r="J163" s="167">
        <f>ROUND(F163*(N163),2)</f>
        <v>1480.28</v>
      </c>
      <c r="K163" s="1">
        <f>ROUND(F163*(O163),2)</f>
        <v>0</v>
      </c>
      <c r="L163" s="1">
        <f>ROUND(F163*(G163),2)</f>
        <v>0</v>
      </c>
      <c r="M163" s="1"/>
      <c r="N163" s="1">
        <v>27.54</v>
      </c>
      <c r="O163" s="1"/>
      <c r="P163" s="166">
        <f>ROUND(F163*(R163),3)</f>
        <v>0.77200000000000002</v>
      </c>
      <c r="Q163" s="172"/>
      <c r="R163" s="172">
        <v>1.4361844E-2</v>
      </c>
      <c r="S163" s="166"/>
      <c r="Z163">
        <v>0</v>
      </c>
    </row>
    <row r="164" spans="1:26" ht="24.95" customHeight="1" x14ac:dyDescent="0.25">
      <c r="A164" s="170"/>
      <c r="B164" s="167" t="s">
        <v>432</v>
      </c>
      <c r="C164" s="171" t="s">
        <v>439</v>
      </c>
      <c r="D164" s="167" t="s">
        <v>440</v>
      </c>
      <c r="E164" s="167" t="s">
        <v>118</v>
      </c>
      <c r="F164" s="168">
        <v>57.63</v>
      </c>
      <c r="G164" s="169"/>
      <c r="H164" s="169"/>
      <c r="I164" s="169">
        <f>ROUND(F164*(G164+H164),2)</f>
        <v>0</v>
      </c>
      <c r="J164" s="167">
        <f>ROUND(F164*(N164),2)</f>
        <v>1742.15</v>
      </c>
      <c r="K164" s="1">
        <f>ROUND(F164*(O164),2)</f>
        <v>0</v>
      </c>
      <c r="L164" s="1">
        <f>ROUND(F164*(G164),2)</f>
        <v>0</v>
      </c>
      <c r="M164" s="1"/>
      <c r="N164" s="1">
        <v>30.23</v>
      </c>
      <c r="O164" s="1"/>
      <c r="P164" s="166">
        <f>ROUND(F164*(R164),3)</f>
        <v>0.56999999999999995</v>
      </c>
      <c r="Q164" s="172"/>
      <c r="R164" s="172">
        <v>9.8899999999999995E-3</v>
      </c>
      <c r="S164" s="166"/>
      <c r="Z164">
        <v>0</v>
      </c>
    </row>
    <row r="165" spans="1:26" ht="24.95" customHeight="1" x14ac:dyDescent="0.25">
      <c r="A165" s="170"/>
      <c r="B165" s="167" t="s">
        <v>432</v>
      </c>
      <c r="C165" s="171" t="s">
        <v>441</v>
      </c>
      <c r="D165" s="167" t="s">
        <v>442</v>
      </c>
      <c r="E165" s="167" t="s">
        <v>118</v>
      </c>
      <c r="F165" s="168">
        <v>16.54</v>
      </c>
      <c r="G165" s="169"/>
      <c r="H165" s="169"/>
      <c r="I165" s="169">
        <f>ROUND(F165*(G165+H165),2)</f>
        <v>0</v>
      </c>
      <c r="J165" s="167">
        <f>ROUND(F165*(N165),2)</f>
        <v>540.20000000000005</v>
      </c>
      <c r="K165" s="1">
        <f>ROUND(F165*(O165),2)</f>
        <v>0</v>
      </c>
      <c r="L165" s="1">
        <f>ROUND(F165*(G165),2)</f>
        <v>0</v>
      </c>
      <c r="M165" s="1"/>
      <c r="N165" s="1">
        <v>32.659999999999997</v>
      </c>
      <c r="O165" s="1"/>
      <c r="P165" s="166">
        <f>ROUND(F165*(R165),3)</f>
        <v>0.17299999999999999</v>
      </c>
      <c r="Q165" s="172"/>
      <c r="R165" s="172">
        <v>1.044E-2</v>
      </c>
      <c r="S165" s="166"/>
      <c r="Z165">
        <v>0</v>
      </c>
    </row>
    <row r="166" spans="1:26" ht="14.45" x14ac:dyDescent="0.35">
      <c r="A166" s="155"/>
      <c r="B166" s="155"/>
      <c r="C166" s="155"/>
      <c r="D166" s="155" t="s">
        <v>175</v>
      </c>
      <c r="E166" s="155"/>
      <c r="F166" s="166"/>
      <c r="G166" s="158"/>
      <c r="H166" s="158">
        <f>ROUND((SUM(M160:M165))/1,2)</f>
        <v>0</v>
      </c>
      <c r="I166" s="158">
        <f>ROUND((SUM(I160:I165))/1,2)</f>
        <v>0</v>
      </c>
      <c r="J166" s="155"/>
      <c r="K166" s="155"/>
      <c r="L166" s="155">
        <f>ROUND((SUM(L160:L165))/1,2)</f>
        <v>0</v>
      </c>
      <c r="M166" s="155">
        <f>ROUND((SUM(M160:M165))/1,2)</f>
        <v>0</v>
      </c>
      <c r="N166" s="155"/>
      <c r="O166" s="155"/>
      <c r="P166" s="173">
        <f>ROUND((SUM(P160:P165))/1,2)</f>
        <v>1.54</v>
      </c>
      <c r="Q166" s="152"/>
      <c r="R166" s="152"/>
      <c r="S166" s="173">
        <f>ROUND((SUM(S160:S165))/1,2)</f>
        <v>0</v>
      </c>
      <c r="T166" s="152"/>
      <c r="U166" s="152"/>
      <c r="V166" s="152"/>
      <c r="W166" s="152"/>
      <c r="X166" s="152"/>
      <c r="Y166" s="152"/>
      <c r="Z166" s="152"/>
    </row>
    <row r="167" spans="1:26" ht="14.45" x14ac:dyDescent="0.35">
      <c r="A167" s="1"/>
      <c r="B167" s="1"/>
      <c r="C167" s="1"/>
      <c r="D167" s="1"/>
      <c r="E167" s="1"/>
      <c r="F167" s="162"/>
      <c r="G167" s="148"/>
      <c r="H167" s="148"/>
      <c r="I167" s="148"/>
      <c r="J167" s="1"/>
      <c r="K167" s="1"/>
      <c r="L167" s="1"/>
      <c r="M167" s="1"/>
      <c r="N167" s="1"/>
      <c r="O167" s="1"/>
      <c r="P167" s="1"/>
      <c r="S167" s="1"/>
    </row>
    <row r="168" spans="1:26" x14ac:dyDescent="0.25">
      <c r="A168" s="155"/>
      <c r="B168" s="155"/>
      <c r="C168" s="155"/>
      <c r="D168" s="155" t="s">
        <v>176</v>
      </c>
      <c r="E168" s="155"/>
      <c r="F168" s="166"/>
      <c r="G168" s="156"/>
      <c r="H168" s="156"/>
      <c r="I168" s="156"/>
      <c r="J168" s="155"/>
      <c r="K168" s="155"/>
      <c r="L168" s="155"/>
      <c r="M168" s="155"/>
      <c r="N168" s="155"/>
      <c r="O168" s="155"/>
      <c r="P168" s="155"/>
      <c r="Q168" s="152"/>
      <c r="R168" s="152"/>
      <c r="S168" s="155"/>
      <c r="T168" s="152"/>
      <c r="U168" s="152"/>
      <c r="V168" s="152"/>
      <c r="W168" s="152"/>
      <c r="X168" s="152"/>
      <c r="Y168" s="152"/>
      <c r="Z168" s="152"/>
    </row>
    <row r="169" spans="1:26" ht="24.95" customHeight="1" x14ac:dyDescent="0.25">
      <c r="A169" s="170"/>
      <c r="B169" s="167" t="s">
        <v>443</v>
      </c>
      <c r="C169" s="171" t="s">
        <v>444</v>
      </c>
      <c r="D169" s="167" t="s">
        <v>445</v>
      </c>
      <c r="E169" s="167" t="s">
        <v>289</v>
      </c>
      <c r="F169" s="168">
        <v>2.2000000000000002</v>
      </c>
      <c r="G169" s="169"/>
      <c r="H169" s="169"/>
      <c r="I169" s="169">
        <f t="shared" ref="I169:I174" si="34">ROUND(F169*(G169+H169),2)</f>
        <v>0</v>
      </c>
      <c r="J169" s="167">
        <f t="shared" ref="J169:J174" si="35">ROUND(F169*(N169),2)</f>
        <v>26.4</v>
      </c>
      <c r="K169" s="1">
        <f t="shared" ref="K169:K174" si="36">ROUND(F169*(O169),2)</f>
        <v>0</v>
      </c>
      <c r="L169" s="1">
        <f t="shared" ref="L169:L174" si="37">ROUND(F169*(G169),2)</f>
        <v>0</v>
      </c>
      <c r="M169" s="1"/>
      <c r="N169" s="1">
        <v>12</v>
      </c>
      <c r="O169" s="1"/>
      <c r="P169" s="166"/>
      <c r="Q169" s="172"/>
      <c r="R169" s="172"/>
      <c r="S169" s="166"/>
      <c r="Z169">
        <v>0</v>
      </c>
    </row>
    <row r="170" spans="1:26" ht="24.95" customHeight="1" x14ac:dyDescent="0.25">
      <c r="A170" s="170"/>
      <c r="B170" s="167" t="s">
        <v>443</v>
      </c>
      <c r="C170" s="171" t="s">
        <v>446</v>
      </c>
      <c r="D170" s="167" t="s">
        <v>447</v>
      </c>
      <c r="E170" s="167" t="s">
        <v>129</v>
      </c>
      <c r="F170" s="168">
        <v>1</v>
      </c>
      <c r="G170" s="169"/>
      <c r="H170" s="169"/>
      <c r="I170" s="169">
        <f t="shared" si="34"/>
        <v>0</v>
      </c>
      <c r="J170" s="167">
        <f t="shared" si="35"/>
        <v>18</v>
      </c>
      <c r="K170" s="1">
        <f t="shared" si="36"/>
        <v>0</v>
      </c>
      <c r="L170" s="1">
        <f t="shared" si="37"/>
        <v>0</v>
      </c>
      <c r="M170" s="1"/>
      <c r="N170" s="1">
        <v>18</v>
      </c>
      <c r="O170" s="1"/>
      <c r="P170" s="166"/>
      <c r="Q170" s="172"/>
      <c r="R170" s="172"/>
      <c r="S170" s="166"/>
      <c r="Z170">
        <v>0</v>
      </c>
    </row>
    <row r="171" spans="1:26" ht="24.95" customHeight="1" x14ac:dyDescent="0.25">
      <c r="A171" s="170"/>
      <c r="B171" s="167" t="s">
        <v>443</v>
      </c>
      <c r="C171" s="171" t="s">
        <v>448</v>
      </c>
      <c r="D171" s="167" t="s">
        <v>449</v>
      </c>
      <c r="E171" s="167" t="s">
        <v>289</v>
      </c>
      <c r="F171" s="168">
        <v>4.3</v>
      </c>
      <c r="G171" s="169"/>
      <c r="H171" s="169"/>
      <c r="I171" s="169">
        <f t="shared" si="34"/>
        <v>0</v>
      </c>
      <c r="J171" s="167">
        <f t="shared" si="35"/>
        <v>47.3</v>
      </c>
      <c r="K171" s="1">
        <f t="shared" si="36"/>
        <v>0</v>
      </c>
      <c r="L171" s="1">
        <f t="shared" si="37"/>
        <v>0</v>
      </c>
      <c r="M171" s="1"/>
      <c r="N171" s="1">
        <v>11</v>
      </c>
      <c r="O171" s="1"/>
      <c r="P171" s="166"/>
      <c r="Q171" s="172"/>
      <c r="R171" s="172"/>
      <c r="S171" s="166"/>
      <c r="Z171">
        <v>0</v>
      </c>
    </row>
    <row r="172" spans="1:26" ht="24.95" customHeight="1" x14ac:dyDescent="0.25">
      <c r="A172" s="170"/>
      <c r="B172" s="167" t="s">
        <v>450</v>
      </c>
      <c r="C172" s="171" t="s">
        <v>451</v>
      </c>
      <c r="D172" s="167" t="s">
        <v>452</v>
      </c>
      <c r="E172" s="167" t="s">
        <v>289</v>
      </c>
      <c r="F172" s="168">
        <v>2.1</v>
      </c>
      <c r="G172" s="169"/>
      <c r="H172" s="169"/>
      <c r="I172" s="169">
        <f t="shared" si="34"/>
        <v>0</v>
      </c>
      <c r="J172" s="167">
        <f t="shared" si="35"/>
        <v>10.5</v>
      </c>
      <c r="K172" s="1">
        <f t="shared" si="36"/>
        <v>0</v>
      </c>
      <c r="L172" s="1">
        <f t="shared" si="37"/>
        <v>0</v>
      </c>
      <c r="M172" s="1"/>
      <c r="N172" s="1">
        <v>5</v>
      </c>
      <c r="O172" s="1"/>
      <c r="P172" s="166"/>
      <c r="Q172" s="172"/>
      <c r="R172" s="172"/>
      <c r="S172" s="166"/>
      <c r="Z172">
        <v>0</v>
      </c>
    </row>
    <row r="173" spans="1:26" ht="24.95" customHeight="1" x14ac:dyDescent="0.25">
      <c r="A173" s="170"/>
      <c r="B173" s="167" t="s">
        <v>453</v>
      </c>
      <c r="C173" s="171" t="s">
        <v>454</v>
      </c>
      <c r="D173" s="167" t="s">
        <v>455</v>
      </c>
      <c r="E173" s="167" t="s">
        <v>289</v>
      </c>
      <c r="F173" s="168">
        <v>6.6</v>
      </c>
      <c r="G173" s="169"/>
      <c r="H173" s="169"/>
      <c r="I173" s="169">
        <f t="shared" si="34"/>
        <v>0</v>
      </c>
      <c r="J173" s="167">
        <f t="shared" si="35"/>
        <v>81.58</v>
      </c>
      <c r="K173" s="1">
        <f t="shared" si="36"/>
        <v>0</v>
      </c>
      <c r="L173" s="1">
        <f t="shared" si="37"/>
        <v>0</v>
      </c>
      <c r="M173" s="1"/>
      <c r="N173" s="1">
        <v>12.36</v>
      </c>
      <c r="O173" s="1"/>
      <c r="P173" s="166"/>
      <c r="Q173" s="172"/>
      <c r="R173" s="172"/>
      <c r="S173" s="166"/>
      <c r="Z173">
        <v>0</v>
      </c>
    </row>
    <row r="174" spans="1:26" ht="24.95" customHeight="1" x14ac:dyDescent="0.25">
      <c r="A174" s="170"/>
      <c r="B174" s="167" t="s">
        <v>456</v>
      </c>
      <c r="C174" s="171" t="s">
        <v>457</v>
      </c>
      <c r="D174" s="167" t="s">
        <v>458</v>
      </c>
      <c r="E174" s="167" t="s">
        <v>407</v>
      </c>
      <c r="F174" s="168">
        <v>183.79116155168001</v>
      </c>
      <c r="G174" s="177"/>
      <c r="H174" s="177"/>
      <c r="I174" s="177">
        <f t="shared" si="34"/>
        <v>0</v>
      </c>
      <c r="J174" s="167">
        <f t="shared" si="35"/>
        <v>4.04</v>
      </c>
      <c r="K174" s="1">
        <f t="shared" si="36"/>
        <v>0</v>
      </c>
      <c r="L174" s="1">
        <f t="shared" si="37"/>
        <v>0</v>
      </c>
      <c r="M174" s="1"/>
      <c r="N174" s="1">
        <v>2.1999999999999999E-2</v>
      </c>
      <c r="O174" s="1"/>
      <c r="P174" s="166"/>
      <c r="Q174" s="172"/>
      <c r="R174" s="172"/>
      <c r="S174" s="166"/>
      <c r="Z174">
        <v>0</v>
      </c>
    </row>
    <row r="175" spans="1:26" x14ac:dyDescent="0.25">
      <c r="A175" s="155"/>
      <c r="B175" s="155"/>
      <c r="C175" s="155"/>
      <c r="D175" s="155" t="s">
        <v>176</v>
      </c>
      <c r="E175" s="155"/>
      <c r="F175" s="166"/>
      <c r="G175" s="158"/>
      <c r="H175" s="158">
        <f>ROUND((SUM(M168:M174))/1,2)</f>
        <v>0</v>
      </c>
      <c r="I175" s="158">
        <f>ROUND((SUM(I168:I174))/1,2)</f>
        <v>0</v>
      </c>
      <c r="J175" s="155"/>
      <c r="K175" s="155"/>
      <c r="L175" s="155">
        <f>ROUND((SUM(L168:L174))/1,2)</f>
        <v>0</v>
      </c>
      <c r="M175" s="155">
        <f>ROUND((SUM(M168:M174))/1,2)</f>
        <v>0</v>
      </c>
      <c r="N175" s="155"/>
      <c r="O175" s="155"/>
      <c r="P175" s="173">
        <f>ROUND((SUM(P168:P174))/1,2)</f>
        <v>0</v>
      </c>
      <c r="Q175" s="152"/>
      <c r="R175" s="152"/>
      <c r="S175" s="173">
        <f>ROUND((SUM(S168:S174))/1,2)</f>
        <v>0</v>
      </c>
      <c r="T175" s="152"/>
      <c r="U175" s="152"/>
      <c r="V175" s="152"/>
      <c r="W175" s="152"/>
      <c r="X175" s="152"/>
      <c r="Y175" s="152"/>
      <c r="Z175" s="152"/>
    </row>
    <row r="176" spans="1:26" ht="14.45" x14ac:dyDescent="0.35">
      <c r="A176" s="1"/>
      <c r="B176" s="1"/>
      <c r="C176" s="1"/>
      <c r="D176" s="1"/>
      <c r="E176" s="1"/>
      <c r="F176" s="162"/>
      <c r="G176" s="148"/>
      <c r="H176" s="148"/>
      <c r="I176" s="148"/>
      <c r="J176" s="1"/>
      <c r="K176" s="1"/>
      <c r="L176" s="1"/>
      <c r="M176" s="1"/>
      <c r="N176" s="1"/>
      <c r="O176" s="1"/>
      <c r="P176" s="1"/>
      <c r="S176" s="1"/>
    </row>
    <row r="177" spans="1:26" x14ac:dyDescent="0.25">
      <c r="A177" s="155"/>
      <c r="B177" s="155"/>
      <c r="C177" s="155"/>
      <c r="D177" s="155" t="s">
        <v>177</v>
      </c>
      <c r="E177" s="155"/>
      <c r="F177" s="166"/>
      <c r="G177" s="156"/>
      <c r="H177" s="156"/>
      <c r="I177" s="156"/>
      <c r="J177" s="155"/>
      <c r="K177" s="155"/>
      <c r="L177" s="155"/>
      <c r="M177" s="155"/>
      <c r="N177" s="155"/>
      <c r="O177" s="155"/>
      <c r="P177" s="155"/>
      <c r="Q177" s="152"/>
      <c r="R177" s="152"/>
      <c r="S177" s="155"/>
      <c r="T177" s="152"/>
      <c r="U177" s="152"/>
      <c r="V177" s="152"/>
      <c r="W177" s="152"/>
      <c r="X177" s="152"/>
      <c r="Y177" s="152"/>
      <c r="Z177" s="152"/>
    </row>
    <row r="178" spans="1:26" ht="24.95" customHeight="1" x14ac:dyDescent="0.25">
      <c r="A178" s="170"/>
      <c r="B178" s="167" t="s">
        <v>459</v>
      </c>
      <c r="C178" s="171" t="s">
        <v>460</v>
      </c>
      <c r="D178" s="167" t="s">
        <v>461</v>
      </c>
      <c r="E178" s="167" t="s">
        <v>384</v>
      </c>
      <c r="F178" s="168">
        <v>9</v>
      </c>
      <c r="G178" s="169"/>
      <c r="H178" s="169"/>
      <c r="I178" s="169">
        <f t="shared" ref="I178:I189" si="38">ROUND(F178*(G178+H178),2)</f>
        <v>0</v>
      </c>
      <c r="J178" s="167">
        <f t="shared" ref="J178:J189" si="39">ROUND(F178*(N178),2)</f>
        <v>38.880000000000003</v>
      </c>
      <c r="K178" s="1">
        <f t="shared" ref="K178:K189" si="40">ROUND(F178*(O178),2)</f>
        <v>0</v>
      </c>
      <c r="L178" s="1">
        <f>ROUND(F178*(G178),2)</f>
        <v>0</v>
      </c>
      <c r="M178" s="1"/>
      <c r="N178" s="1">
        <v>4.32</v>
      </c>
      <c r="O178" s="1"/>
      <c r="P178" s="166"/>
      <c r="Q178" s="172"/>
      <c r="R178" s="172"/>
      <c r="S178" s="166"/>
      <c r="Z178">
        <v>0</v>
      </c>
    </row>
    <row r="179" spans="1:26" ht="24.95" customHeight="1" x14ac:dyDescent="0.25">
      <c r="A179" s="170"/>
      <c r="B179" s="167" t="s">
        <v>459</v>
      </c>
      <c r="C179" s="171" t="s">
        <v>462</v>
      </c>
      <c r="D179" s="167" t="s">
        <v>463</v>
      </c>
      <c r="E179" s="167" t="s">
        <v>129</v>
      </c>
      <c r="F179" s="168">
        <v>3</v>
      </c>
      <c r="G179" s="169"/>
      <c r="H179" s="169"/>
      <c r="I179" s="169">
        <f t="shared" si="38"/>
        <v>0</v>
      </c>
      <c r="J179" s="167">
        <f t="shared" si="39"/>
        <v>25.83</v>
      </c>
      <c r="K179" s="1">
        <f t="shared" si="40"/>
        <v>0</v>
      </c>
      <c r="L179" s="1">
        <f>ROUND(F179*(G179),2)</f>
        <v>0</v>
      </c>
      <c r="M179" s="1"/>
      <c r="N179" s="1">
        <v>8.61</v>
      </c>
      <c r="O179" s="1"/>
      <c r="P179" s="166"/>
      <c r="Q179" s="172"/>
      <c r="R179" s="172"/>
      <c r="S179" s="166"/>
      <c r="Z179">
        <v>0</v>
      </c>
    </row>
    <row r="180" spans="1:26" ht="24.95" customHeight="1" x14ac:dyDescent="0.25">
      <c r="A180" s="170"/>
      <c r="B180" s="167" t="s">
        <v>459</v>
      </c>
      <c r="C180" s="171" t="s">
        <v>464</v>
      </c>
      <c r="D180" s="167" t="s">
        <v>465</v>
      </c>
      <c r="E180" s="167" t="s">
        <v>129</v>
      </c>
      <c r="F180" s="168">
        <v>1</v>
      </c>
      <c r="G180" s="169"/>
      <c r="H180" s="169"/>
      <c r="I180" s="169">
        <f t="shared" si="38"/>
        <v>0</v>
      </c>
      <c r="J180" s="167">
        <f t="shared" si="39"/>
        <v>3.33</v>
      </c>
      <c r="K180" s="1">
        <f t="shared" si="40"/>
        <v>0</v>
      </c>
      <c r="L180" s="1">
        <f>ROUND(F180*(G180),2)</f>
        <v>0</v>
      </c>
      <c r="M180" s="1"/>
      <c r="N180" s="1">
        <v>3.33</v>
      </c>
      <c r="O180" s="1"/>
      <c r="P180" s="166">
        <f>ROUND(F180*(R180),3)</f>
        <v>0</v>
      </c>
      <c r="Q180" s="172"/>
      <c r="R180" s="172">
        <v>1.0000000000000001E-5</v>
      </c>
      <c r="S180" s="166"/>
      <c r="Z180">
        <v>0</v>
      </c>
    </row>
    <row r="181" spans="1:26" ht="24.95" customHeight="1" x14ac:dyDescent="0.25">
      <c r="A181" s="170"/>
      <c r="B181" s="167" t="s">
        <v>459</v>
      </c>
      <c r="C181" s="171" t="s">
        <v>466</v>
      </c>
      <c r="D181" s="167" t="s">
        <v>467</v>
      </c>
      <c r="E181" s="167" t="s">
        <v>407</v>
      </c>
      <c r="F181" s="168">
        <v>3026.5149999999999</v>
      </c>
      <c r="G181" s="177"/>
      <c r="H181" s="177"/>
      <c r="I181" s="177">
        <f t="shared" si="38"/>
        <v>0</v>
      </c>
      <c r="J181" s="167">
        <f t="shared" si="39"/>
        <v>27.24</v>
      </c>
      <c r="K181" s="1">
        <f t="shared" si="40"/>
        <v>0</v>
      </c>
      <c r="L181" s="1">
        <f>ROUND(F181*(G181),2)</f>
        <v>0</v>
      </c>
      <c r="M181" s="1"/>
      <c r="N181" s="1">
        <v>8.9999999999999993E-3</v>
      </c>
      <c r="O181" s="1"/>
      <c r="P181" s="166"/>
      <c r="Q181" s="172"/>
      <c r="R181" s="172"/>
      <c r="S181" s="166"/>
      <c r="Z181">
        <v>0</v>
      </c>
    </row>
    <row r="182" spans="1:26" ht="35.1" customHeight="1" x14ac:dyDescent="0.25">
      <c r="A182" s="170"/>
      <c r="B182" s="167" t="s">
        <v>354</v>
      </c>
      <c r="C182" s="171" t="s">
        <v>468</v>
      </c>
      <c r="D182" s="167" t="s">
        <v>469</v>
      </c>
      <c r="E182" s="167" t="s">
        <v>431</v>
      </c>
      <c r="F182" s="168">
        <v>6.3428000000000004</v>
      </c>
      <c r="G182" s="169"/>
      <c r="H182" s="169"/>
      <c r="I182" s="169">
        <f t="shared" si="38"/>
        <v>0</v>
      </c>
      <c r="J182" s="167">
        <f t="shared" si="39"/>
        <v>317.14</v>
      </c>
      <c r="K182" s="1">
        <f t="shared" si="40"/>
        <v>0</v>
      </c>
      <c r="L182" s="1"/>
      <c r="M182" s="1">
        <f t="shared" ref="M182:M189" si="41">ROUND(F182*(H182),2)</f>
        <v>0</v>
      </c>
      <c r="N182" s="1">
        <v>50</v>
      </c>
      <c r="O182" s="1"/>
      <c r="P182" s="166"/>
      <c r="Q182" s="172"/>
      <c r="R182" s="172"/>
      <c r="S182" s="166"/>
      <c r="Z182">
        <v>0</v>
      </c>
    </row>
    <row r="183" spans="1:26" ht="35.1" customHeight="1" x14ac:dyDescent="0.25">
      <c r="A183" s="170"/>
      <c r="B183" s="167" t="s">
        <v>298</v>
      </c>
      <c r="C183" s="171" t="s">
        <v>470</v>
      </c>
      <c r="D183" s="167" t="s">
        <v>471</v>
      </c>
      <c r="E183" s="167" t="s">
        <v>129</v>
      </c>
      <c r="F183" s="168">
        <v>2</v>
      </c>
      <c r="G183" s="169"/>
      <c r="H183" s="169"/>
      <c r="I183" s="169">
        <f t="shared" si="38"/>
        <v>0</v>
      </c>
      <c r="J183" s="167">
        <f t="shared" si="39"/>
        <v>590</v>
      </c>
      <c r="K183" s="1">
        <f t="shared" si="40"/>
        <v>0</v>
      </c>
      <c r="L183" s="1"/>
      <c r="M183" s="1">
        <f t="shared" si="41"/>
        <v>0</v>
      </c>
      <c r="N183" s="1">
        <v>295</v>
      </c>
      <c r="O183" s="1"/>
      <c r="P183" s="166">
        <f>ROUND(F183*(R183),3)</f>
        <v>4.3999999999999997E-2</v>
      </c>
      <c r="Q183" s="172"/>
      <c r="R183" s="172">
        <v>2.1999999999999999E-2</v>
      </c>
      <c r="S183" s="166"/>
      <c r="Z183">
        <v>0</v>
      </c>
    </row>
    <row r="184" spans="1:26" ht="35.1" customHeight="1" x14ac:dyDescent="0.25">
      <c r="A184" s="170"/>
      <c r="B184" s="167" t="s">
        <v>298</v>
      </c>
      <c r="C184" s="171" t="s">
        <v>472</v>
      </c>
      <c r="D184" s="167" t="s">
        <v>473</v>
      </c>
      <c r="E184" s="167" t="s">
        <v>129</v>
      </c>
      <c r="F184" s="168">
        <v>1</v>
      </c>
      <c r="G184" s="169"/>
      <c r="H184" s="169"/>
      <c r="I184" s="169">
        <f t="shared" si="38"/>
        <v>0</v>
      </c>
      <c r="J184" s="167">
        <f t="shared" si="39"/>
        <v>454</v>
      </c>
      <c r="K184" s="1">
        <f t="shared" si="40"/>
        <v>0</v>
      </c>
      <c r="L184" s="1"/>
      <c r="M184" s="1">
        <f t="shared" si="41"/>
        <v>0</v>
      </c>
      <c r="N184" s="1">
        <v>454</v>
      </c>
      <c r="O184" s="1"/>
      <c r="P184" s="166"/>
      <c r="Q184" s="172"/>
      <c r="R184" s="172"/>
      <c r="S184" s="166"/>
      <c r="Z184">
        <v>0</v>
      </c>
    </row>
    <row r="185" spans="1:26" ht="24.95" customHeight="1" x14ac:dyDescent="0.25">
      <c r="A185" s="170"/>
      <c r="B185" s="167" t="s">
        <v>298</v>
      </c>
      <c r="C185" s="171" t="s">
        <v>474</v>
      </c>
      <c r="D185" s="167" t="s">
        <v>475</v>
      </c>
      <c r="E185" s="167" t="s">
        <v>129</v>
      </c>
      <c r="F185" s="168">
        <v>1</v>
      </c>
      <c r="G185" s="169"/>
      <c r="H185" s="169"/>
      <c r="I185" s="169">
        <f t="shared" si="38"/>
        <v>0</v>
      </c>
      <c r="J185" s="167">
        <f t="shared" si="39"/>
        <v>80</v>
      </c>
      <c r="K185" s="1">
        <f t="shared" si="40"/>
        <v>0</v>
      </c>
      <c r="L185" s="1"/>
      <c r="M185" s="1">
        <f t="shared" si="41"/>
        <v>0</v>
      </c>
      <c r="N185" s="1">
        <v>80</v>
      </c>
      <c r="O185" s="1"/>
      <c r="P185" s="166">
        <f>ROUND(F185*(R185),3)</f>
        <v>2.5000000000000001E-2</v>
      </c>
      <c r="Q185" s="172"/>
      <c r="R185" s="172">
        <v>2.5020000000000001E-2</v>
      </c>
      <c r="S185" s="166"/>
      <c r="Z185">
        <v>0</v>
      </c>
    </row>
    <row r="186" spans="1:26" ht="35.1" customHeight="1" x14ac:dyDescent="0.25">
      <c r="A186" s="170"/>
      <c r="B186" s="167" t="s">
        <v>298</v>
      </c>
      <c r="C186" s="171" t="s">
        <v>476</v>
      </c>
      <c r="D186" s="167" t="s">
        <v>477</v>
      </c>
      <c r="E186" s="167" t="s">
        <v>384</v>
      </c>
      <c r="F186" s="168">
        <v>4</v>
      </c>
      <c r="G186" s="169"/>
      <c r="H186" s="169"/>
      <c r="I186" s="169">
        <f t="shared" si="38"/>
        <v>0</v>
      </c>
      <c r="J186" s="167">
        <f t="shared" si="39"/>
        <v>756</v>
      </c>
      <c r="K186" s="1">
        <f t="shared" si="40"/>
        <v>0</v>
      </c>
      <c r="L186" s="1"/>
      <c r="M186" s="1">
        <f t="shared" si="41"/>
        <v>0</v>
      </c>
      <c r="N186" s="1">
        <v>189</v>
      </c>
      <c r="O186" s="1"/>
      <c r="P186" s="166"/>
      <c r="Q186" s="172"/>
      <c r="R186" s="172"/>
      <c r="S186" s="166"/>
      <c r="Z186">
        <v>0</v>
      </c>
    </row>
    <row r="187" spans="1:26" ht="35.1" customHeight="1" x14ac:dyDescent="0.25">
      <c r="A187" s="170"/>
      <c r="B187" s="167" t="s">
        <v>298</v>
      </c>
      <c r="C187" s="171" t="s">
        <v>478</v>
      </c>
      <c r="D187" s="167" t="s">
        <v>479</v>
      </c>
      <c r="E187" s="167" t="s">
        <v>384</v>
      </c>
      <c r="F187" s="168">
        <v>3</v>
      </c>
      <c r="G187" s="169"/>
      <c r="H187" s="169"/>
      <c r="I187" s="169">
        <f t="shared" si="38"/>
        <v>0</v>
      </c>
      <c r="J187" s="167">
        <f t="shared" si="39"/>
        <v>567</v>
      </c>
      <c r="K187" s="1">
        <f t="shared" si="40"/>
        <v>0</v>
      </c>
      <c r="L187" s="1"/>
      <c r="M187" s="1">
        <f t="shared" si="41"/>
        <v>0</v>
      </c>
      <c r="N187" s="1">
        <v>189</v>
      </c>
      <c r="O187" s="1"/>
      <c r="P187" s="166"/>
      <c r="Q187" s="172"/>
      <c r="R187" s="172"/>
      <c r="S187" s="166"/>
      <c r="Z187">
        <v>0</v>
      </c>
    </row>
    <row r="188" spans="1:26" ht="35.1" customHeight="1" x14ac:dyDescent="0.25">
      <c r="A188" s="170"/>
      <c r="B188" s="167" t="s">
        <v>298</v>
      </c>
      <c r="C188" s="171" t="s">
        <v>480</v>
      </c>
      <c r="D188" s="167" t="s">
        <v>481</v>
      </c>
      <c r="E188" s="167" t="s">
        <v>384</v>
      </c>
      <c r="F188" s="168">
        <v>1</v>
      </c>
      <c r="G188" s="169"/>
      <c r="H188" s="169"/>
      <c r="I188" s="169">
        <f t="shared" si="38"/>
        <v>0</v>
      </c>
      <c r="J188" s="167">
        <f t="shared" si="39"/>
        <v>189</v>
      </c>
      <c r="K188" s="1">
        <f t="shared" si="40"/>
        <v>0</v>
      </c>
      <c r="L188" s="1"/>
      <c r="M188" s="1">
        <f t="shared" si="41"/>
        <v>0</v>
      </c>
      <c r="N188" s="1">
        <v>189</v>
      </c>
      <c r="O188" s="1"/>
      <c r="P188" s="166"/>
      <c r="Q188" s="172"/>
      <c r="R188" s="172"/>
      <c r="S188" s="166"/>
      <c r="Z188">
        <v>0</v>
      </c>
    </row>
    <row r="189" spans="1:26" ht="24.95" customHeight="1" x14ac:dyDescent="0.25">
      <c r="A189" s="170"/>
      <c r="B189" s="167" t="s">
        <v>298</v>
      </c>
      <c r="C189" s="171" t="s">
        <v>482</v>
      </c>
      <c r="D189" s="167" t="s">
        <v>483</v>
      </c>
      <c r="E189" s="167" t="s">
        <v>129</v>
      </c>
      <c r="F189" s="168">
        <v>1</v>
      </c>
      <c r="G189" s="169"/>
      <c r="H189" s="169"/>
      <c r="I189" s="169">
        <f t="shared" si="38"/>
        <v>0</v>
      </c>
      <c r="J189" s="167">
        <f t="shared" si="39"/>
        <v>5.34</v>
      </c>
      <c r="K189" s="1">
        <f t="shared" si="40"/>
        <v>0</v>
      </c>
      <c r="L189" s="1"/>
      <c r="M189" s="1">
        <f t="shared" si="41"/>
        <v>0</v>
      </c>
      <c r="N189" s="1">
        <v>5.34</v>
      </c>
      <c r="O189" s="1"/>
      <c r="P189" s="166">
        <f>ROUND(F189*(R189),3)</f>
        <v>1E-3</v>
      </c>
      <c r="Q189" s="172"/>
      <c r="R189" s="172">
        <v>1.39E-3</v>
      </c>
      <c r="S189" s="166"/>
      <c r="Z189">
        <v>0</v>
      </c>
    </row>
    <row r="190" spans="1:26" x14ac:dyDescent="0.25">
      <c r="A190" s="155"/>
      <c r="B190" s="155"/>
      <c r="C190" s="155"/>
      <c r="D190" s="155" t="s">
        <v>177</v>
      </c>
      <c r="E190" s="155"/>
      <c r="F190" s="166"/>
      <c r="G190" s="158"/>
      <c r="H190" s="158">
        <f>ROUND((SUM(M177:M189))/1,2)</f>
        <v>0</v>
      </c>
      <c r="I190" s="158">
        <f>ROUND((SUM(I177:I189))/1,2)</f>
        <v>0</v>
      </c>
      <c r="J190" s="155"/>
      <c r="K190" s="155"/>
      <c r="L190" s="155">
        <f>ROUND((SUM(L177:L189))/1,2)</f>
        <v>0</v>
      </c>
      <c r="M190" s="155">
        <f>ROUND((SUM(M177:M189))/1,2)</f>
        <v>0</v>
      </c>
      <c r="N190" s="155"/>
      <c r="O190" s="155"/>
      <c r="P190" s="173">
        <f>ROUND((SUM(P177:P189))/1,2)</f>
        <v>7.0000000000000007E-2</v>
      </c>
      <c r="Q190" s="152"/>
      <c r="R190" s="152"/>
      <c r="S190" s="173">
        <f>ROUND((SUM(S177:S189))/1,2)</f>
        <v>0</v>
      </c>
      <c r="T190" s="152"/>
      <c r="U190" s="152"/>
      <c r="V190" s="152"/>
      <c r="W190" s="152"/>
      <c r="X190" s="152"/>
      <c r="Y190" s="152"/>
      <c r="Z190" s="152"/>
    </row>
    <row r="191" spans="1:26" ht="14.45" x14ac:dyDescent="0.35">
      <c r="A191" s="1"/>
      <c r="B191" s="1"/>
      <c r="C191" s="1"/>
      <c r="D191" s="1"/>
      <c r="E191" s="1"/>
      <c r="F191" s="162"/>
      <c r="G191" s="148"/>
      <c r="H191" s="148"/>
      <c r="I191" s="148"/>
      <c r="J191" s="1"/>
      <c r="K191" s="1"/>
      <c r="L191" s="1"/>
      <c r="M191" s="1"/>
      <c r="N191" s="1"/>
      <c r="O191" s="1"/>
      <c r="P191" s="1"/>
      <c r="S191" s="1"/>
    </row>
    <row r="192" spans="1:26" x14ac:dyDescent="0.25">
      <c r="A192" s="155"/>
      <c r="B192" s="155"/>
      <c r="C192" s="155"/>
      <c r="D192" s="155" t="s">
        <v>178</v>
      </c>
      <c r="E192" s="155"/>
      <c r="F192" s="166"/>
      <c r="G192" s="156"/>
      <c r="H192" s="156"/>
      <c r="I192" s="156"/>
      <c r="J192" s="155"/>
      <c r="K192" s="155"/>
      <c r="L192" s="155"/>
      <c r="M192" s="155"/>
      <c r="N192" s="155"/>
      <c r="O192" s="155"/>
      <c r="P192" s="155"/>
      <c r="Q192" s="152"/>
      <c r="R192" s="152"/>
      <c r="S192" s="155"/>
      <c r="T192" s="152"/>
      <c r="U192" s="152"/>
      <c r="V192" s="152"/>
      <c r="W192" s="152"/>
      <c r="X192" s="152"/>
      <c r="Y192" s="152"/>
      <c r="Z192" s="152"/>
    </row>
    <row r="193" spans="1:26" ht="24.95" customHeight="1" x14ac:dyDescent="0.25">
      <c r="A193" s="170"/>
      <c r="B193" s="167" t="s">
        <v>459</v>
      </c>
      <c r="C193" s="171" t="s">
        <v>484</v>
      </c>
      <c r="D193" s="167" t="s">
        <v>485</v>
      </c>
      <c r="E193" s="167" t="s">
        <v>384</v>
      </c>
      <c r="F193" s="168">
        <v>12</v>
      </c>
      <c r="G193" s="169"/>
      <c r="H193" s="169"/>
      <c r="I193" s="169">
        <f t="shared" ref="I193:I207" si="42">ROUND(F193*(G193+H193),2)</f>
        <v>0</v>
      </c>
      <c r="J193" s="167">
        <f t="shared" ref="J193:J207" si="43">ROUND(F193*(N193),2)</f>
        <v>378</v>
      </c>
      <c r="K193" s="1">
        <f t="shared" ref="K193:K207" si="44">ROUND(F193*(O193),2)</f>
        <v>0</v>
      </c>
      <c r="L193" s="1">
        <f>ROUND(F193*(G193),2)</f>
        <v>0</v>
      </c>
      <c r="M193" s="1"/>
      <c r="N193" s="1">
        <v>31.5</v>
      </c>
      <c r="O193" s="1"/>
      <c r="P193" s="166">
        <f>ROUND(F193*(R193),3)</f>
        <v>7.0000000000000001E-3</v>
      </c>
      <c r="Q193" s="172"/>
      <c r="R193" s="172">
        <v>5.5000000000000003E-4</v>
      </c>
      <c r="S193" s="166"/>
      <c r="Z193">
        <v>0</v>
      </c>
    </row>
    <row r="194" spans="1:26" ht="24.95" customHeight="1" x14ac:dyDescent="0.25">
      <c r="A194" s="170"/>
      <c r="B194" s="167" t="s">
        <v>486</v>
      </c>
      <c r="C194" s="171" t="s">
        <v>487</v>
      </c>
      <c r="D194" s="167" t="s">
        <v>488</v>
      </c>
      <c r="E194" s="167" t="s">
        <v>407</v>
      </c>
      <c r="F194" s="168">
        <v>54139.087659999997</v>
      </c>
      <c r="G194" s="177"/>
      <c r="H194" s="177"/>
      <c r="I194" s="177">
        <f t="shared" si="42"/>
        <v>0</v>
      </c>
      <c r="J194" s="167">
        <f t="shared" si="43"/>
        <v>703.81</v>
      </c>
      <c r="K194" s="1">
        <f t="shared" si="44"/>
        <v>0</v>
      </c>
      <c r="L194" s="1">
        <f>ROUND(F194*(G194),2)</f>
        <v>0</v>
      </c>
      <c r="M194" s="1"/>
      <c r="N194" s="1">
        <v>1.2999999999999999E-2</v>
      </c>
      <c r="O194" s="1"/>
      <c r="P194" s="166"/>
      <c r="Q194" s="172"/>
      <c r="R194" s="172"/>
      <c r="S194" s="166"/>
      <c r="Z194">
        <v>0</v>
      </c>
    </row>
    <row r="195" spans="1:26" ht="35.1" customHeight="1" x14ac:dyDescent="0.25">
      <c r="A195" s="170"/>
      <c r="B195" s="167" t="s">
        <v>381</v>
      </c>
      <c r="C195" s="171" t="s">
        <v>489</v>
      </c>
      <c r="D195" s="167" t="s">
        <v>490</v>
      </c>
      <c r="E195" s="167" t="s">
        <v>431</v>
      </c>
      <c r="F195" s="168">
        <v>59.933326999999998</v>
      </c>
      <c r="G195" s="169"/>
      <c r="H195" s="169"/>
      <c r="I195" s="169">
        <f t="shared" si="42"/>
        <v>0</v>
      </c>
      <c r="J195" s="167">
        <f t="shared" si="43"/>
        <v>34761.33</v>
      </c>
      <c r="K195" s="1">
        <f t="shared" si="44"/>
        <v>0</v>
      </c>
      <c r="L195" s="1"/>
      <c r="M195" s="1">
        <f t="shared" ref="M195:M207" si="45">ROUND(F195*(H195),2)</f>
        <v>0</v>
      </c>
      <c r="N195" s="1">
        <v>580</v>
      </c>
      <c r="O195" s="1"/>
      <c r="P195" s="166"/>
      <c r="Q195" s="172"/>
      <c r="R195" s="172"/>
      <c r="S195" s="166"/>
      <c r="Z195">
        <v>0</v>
      </c>
    </row>
    <row r="196" spans="1:26" ht="50.1" customHeight="1" x14ac:dyDescent="0.25">
      <c r="A196" s="170"/>
      <c r="B196" s="167" t="s">
        <v>381</v>
      </c>
      <c r="C196" s="171" t="s">
        <v>491</v>
      </c>
      <c r="D196" s="167" t="s">
        <v>492</v>
      </c>
      <c r="E196" s="167" t="s">
        <v>431</v>
      </c>
      <c r="F196" s="168">
        <v>10.90368</v>
      </c>
      <c r="G196" s="169"/>
      <c r="H196" s="169"/>
      <c r="I196" s="169">
        <f t="shared" si="42"/>
        <v>0</v>
      </c>
      <c r="J196" s="167">
        <f t="shared" si="43"/>
        <v>2725.92</v>
      </c>
      <c r="K196" s="1">
        <f t="shared" si="44"/>
        <v>0</v>
      </c>
      <c r="L196" s="1"/>
      <c r="M196" s="1">
        <f t="shared" si="45"/>
        <v>0</v>
      </c>
      <c r="N196" s="1">
        <v>250</v>
      </c>
      <c r="O196" s="1"/>
      <c r="P196" s="166"/>
      <c r="Q196" s="172"/>
      <c r="R196" s="172"/>
      <c r="S196" s="166"/>
      <c r="Z196">
        <v>0</v>
      </c>
    </row>
    <row r="197" spans="1:26" ht="24.95" customHeight="1" x14ac:dyDescent="0.25">
      <c r="A197" s="170"/>
      <c r="B197" s="167" t="s">
        <v>381</v>
      </c>
      <c r="C197" s="171" t="s">
        <v>493</v>
      </c>
      <c r="D197" s="167" t="s">
        <v>494</v>
      </c>
      <c r="E197" s="167" t="s">
        <v>495</v>
      </c>
      <c r="F197" s="168">
        <v>50</v>
      </c>
      <c r="G197" s="169"/>
      <c r="H197" s="169"/>
      <c r="I197" s="169">
        <f t="shared" si="42"/>
        <v>0</v>
      </c>
      <c r="J197" s="167">
        <f t="shared" si="43"/>
        <v>112.5</v>
      </c>
      <c r="K197" s="1">
        <f t="shared" si="44"/>
        <v>0</v>
      </c>
      <c r="L197" s="1"/>
      <c r="M197" s="1">
        <f t="shared" si="45"/>
        <v>0</v>
      </c>
      <c r="N197" s="1">
        <v>2.25</v>
      </c>
      <c r="O197" s="1"/>
      <c r="P197" s="166"/>
      <c r="Q197" s="172"/>
      <c r="R197" s="172"/>
      <c r="S197" s="166"/>
      <c r="Z197">
        <v>0</v>
      </c>
    </row>
    <row r="198" spans="1:26" ht="24.95" customHeight="1" x14ac:dyDescent="0.25">
      <c r="A198" s="170"/>
      <c r="B198" s="167" t="s">
        <v>381</v>
      </c>
      <c r="C198" s="171" t="s">
        <v>496</v>
      </c>
      <c r="D198" s="167" t="s">
        <v>497</v>
      </c>
      <c r="E198" s="167" t="s">
        <v>384</v>
      </c>
      <c r="F198" s="168">
        <v>1</v>
      </c>
      <c r="G198" s="169"/>
      <c r="H198" s="169"/>
      <c r="I198" s="169">
        <f t="shared" si="42"/>
        <v>0</v>
      </c>
      <c r="J198" s="167">
        <f t="shared" si="43"/>
        <v>950</v>
      </c>
      <c r="K198" s="1">
        <f t="shared" si="44"/>
        <v>0</v>
      </c>
      <c r="L198" s="1"/>
      <c r="M198" s="1">
        <f t="shared" si="45"/>
        <v>0</v>
      </c>
      <c r="N198" s="1">
        <v>950</v>
      </c>
      <c r="O198" s="1"/>
      <c r="P198" s="166"/>
      <c r="Q198" s="172"/>
      <c r="R198" s="172"/>
      <c r="S198" s="166"/>
      <c r="Z198">
        <v>0</v>
      </c>
    </row>
    <row r="199" spans="1:26" ht="50.1" customHeight="1" x14ac:dyDescent="0.25">
      <c r="A199" s="170"/>
      <c r="B199" s="167" t="s">
        <v>381</v>
      </c>
      <c r="C199" s="171" t="s">
        <v>498</v>
      </c>
      <c r="D199" s="167" t="s">
        <v>499</v>
      </c>
      <c r="E199" s="167" t="s">
        <v>384</v>
      </c>
      <c r="F199" s="168">
        <v>1</v>
      </c>
      <c r="G199" s="169"/>
      <c r="H199" s="169"/>
      <c r="I199" s="169">
        <f t="shared" si="42"/>
        <v>0</v>
      </c>
      <c r="J199" s="167">
        <f t="shared" si="43"/>
        <v>116</v>
      </c>
      <c r="K199" s="1">
        <f t="shared" si="44"/>
        <v>0</v>
      </c>
      <c r="L199" s="1"/>
      <c r="M199" s="1">
        <f t="shared" si="45"/>
        <v>0</v>
      </c>
      <c r="N199" s="1">
        <v>116</v>
      </c>
      <c r="O199" s="1"/>
      <c r="P199" s="166"/>
      <c r="Q199" s="172"/>
      <c r="R199" s="172"/>
      <c r="S199" s="166"/>
      <c r="Z199">
        <v>0</v>
      </c>
    </row>
    <row r="200" spans="1:26" ht="35.1" customHeight="1" x14ac:dyDescent="0.25">
      <c r="A200" s="170"/>
      <c r="B200" s="167" t="s">
        <v>354</v>
      </c>
      <c r="C200" s="171" t="s">
        <v>500</v>
      </c>
      <c r="D200" s="167" t="s">
        <v>501</v>
      </c>
      <c r="E200" s="167" t="s">
        <v>118</v>
      </c>
      <c r="F200" s="168">
        <v>18.315000000000001</v>
      </c>
      <c r="G200" s="169"/>
      <c r="H200" s="169"/>
      <c r="I200" s="169">
        <f t="shared" si="42"/>
        <v>0</v>
      </c>
      <c r="J200" s="167">
        <f t="shared" si="43"/>
        <v>2747.25</v>
      </c>
      <c r="K200" s="1">
        <f t="shared" si="44"/>
        <v>0</v>
      </c>
      <c r="L200" s="1"/>
      <c r="M200" s="1">
        <f t="shared" si="45"/>
        <v>0</v>
      </c>
      <c r="N200" s="1">
        <v>150</v>
      </c>
      <c r="O200" s="1"/>
      <c r="P200" s="166"/>
      <c r="Q200" s="172"/>
      <c r="R200" s="172"/>
      <c r="S200" s="166"/>
      <c r="Z200">
        <v>0</v>
      </c>
    </row>
    <row r="201" spans="1:26" ht="35.1" customHeight="1" x14ac:dyDescent="0.25">
      <c r="A201" s="170"/>
      <c r="B201" s="167" t="s">
        <v>354</v>
      </c>
      <c r="C201" s="171" t="s">
        <v>502</v>
      </c>
      <c r="D201" s="167" t="s">
        <v>503</v>
      </c>
      <c r="E201" s="167" t="s">
        <v>118</v>
      </c>
      <c r="F201" s="168">
        <v>37.312959999999997</v>
      </c>
      <c r="G201" s="169"/>
      <c r="H201" s="169"/>
      <c r="I201" s="169">
        <f t="shared" si="42"/>
        <v>0</v>
      </c>
      <c r="J201" s="167">
        <f t="shared" si="43"/>
        <v>11193.89</v>
      </c>
      <c r="K201" s="1">
        <f t="shared" si="44"/>
        <v>0</v>
      </c>
      <c r="L201" s="1"/>
      <c r="M201" s="1">
        <f t="shared" si="45"/>
        <v>0</v>
      </c>
      <c r="N201" s="1">
        <v>300</v>
      </c>
      <c r="O201" s="1"/>
      <c r="P201" s="166"/>
      <c r="Q201" s="172"/>
      <c r="R201" s="172"/>
      <c r="S201" s="166"/>
      <c r="Z201">
        <v>0</v>
      </c>
    </row>
    <row r="202" spans="1:26" ht="24.95" customHeight="1" x14ac:dyDescent="0.25">
      <c r="A202" s="170"/>
      <c r="B202" s="167" t="s">
        <v>504</v>
      </c>
      <c r="C202" s="171" t="s">
        <v>505</v>
      </c>
      <c r="D202" s="167" t="s">
        <v>506</v>
      </c>
      <c r="E202" s="167" t="s">
        <v>507</v>
      </c>
      <c r="F202" s="168">
        <v>4</v>
      </c>
      <c r="G202" s="169"/>
      <c r="H202" s="169"/>
      <c r="I202" s="169">
        <f t="shared" si="42"/>
        <v>0</v>
      </c>
      <c r="J202" s="167">
        <f t="shared" si="43"/>
        <v>421.2</v>
      </c>
      <c r="K202" s="1">
        <f t="shared" si="44"/>
        <v>0</v>
      </c>
      <c r="L202" s="1"/>
      <c r="M202" s="1">
        <f t="shared" si="45"/>
        <v>0</v>
      </c>
      <c r="N202" s="1">
        <v>105.3</v>
      </c>
      <c r="O202" s="1"/>
      <c r="P202" s="166">
        <f>ROUND(F202*(R202),3)</f>
        <v>5.1999999999999998E-2</v>
      </c>
      <c r="Q202" s="172"/>
      <c r="R202" s="172">
        <v>1.3100000000000001E-2</v>
      </c>
      <c r="S202" s="166"/>
      <c r="Z202">
        <v>0</v>
      </c>
    </row>
    <row r="203" spans="1:26" ht="24.95" customHeight="1" x14ac:dyDescent="0.25">
      <c r="A203" s="170"/>
      <c r="B203" s="167" t="s">
        <v>504</v>
      </c>
      <c r="C203" s="171" t="s">
        <v>508</v>
      </c>
      <c r="D203" s="167" t="s">
        <v>509</v>
      </c>
      <c r="E203" s="167" t="s">
        <v>507</v>
      </c>
      <c r="F203" s="168">
        <v>2</v>
      </c>
      <c r="G203" s="169"/>
      <c r="H203" s="169"/>
      <c r="I203" s="169">
        <f t="shared" si="42"/>
        <v>0</v>
      </c>
      <c r="J203" s="167">
        <f t="shared" si="43"/>
        <v>250</v>
      </c>
      <c r="K203" s="1">
        <f t="shared" si="44"/>
        <v>0</v>
      </c>
      <c r="L203" s="1"/>
      <c r="M203" s="1">
        <f t="shared" si="45"/>
        <v>0</v>
      </c>
      <c r="N203" s="1">
        <v>125</v>
      </c>
      <c r="O203" s="1"/>
      <c r="P203" s="166"/>
      <c r="Q203" s="172"/>
      <c r="R203" s="172"/>
      <c r="S203" s="166"/>
      <c r="Z203">
        <v>0</v>
      </c>
    </row>
    <row r="204" spans="1:26" ht="24.95" customHeight="1" x14ac:dyDescent="0.25">
      <c r="A204" s="170"/>
      <c r="B204" s="167" t="s">
        <v>504</v>
      </c>
      <c r="C204" s="171" t="s">
        <v>510</v>
      </c>
      <c r="D204" s="167" t="s">
        <v>511</v>
      </c>
      <c r="E204" s="167" t="s">
        <v>507</v>
      </c>
      <c r="F204" s="168">
        <v>1</v>
      </c>
      <c r="G204" s="169"/>
      <c r="H204" s="169"/>
      <c r="I204" s="169">
        <f t="shared" si="42"/>
        <v>0</v>
      </c>
      <c r="J204" s="167">
        <f t="shared" si="43"/>
        <v>104.4</v>
      </c>
      <c r="K204" s="1">
        <f t="shared" si="44"/>
        <v>0</v>
      </c>
      <c r="L204" s="1"/>
      <c r="M204" s="1">
        <f t="shared" si="45"/>
        <v>0</v>
      </c>
      <c r="N204" s="1">
        <v>104.4</v>
      </c>
      <c r="O204" s="1"/>
      <c r="P204" s="166">
        <f>ROUND(F204*(R204),3)</f>
        <v>1.2999999999999999E-2</v>
      </c>
      <c r="Q204" s="172"/>
      <c r="R204" s="172">
        <v>1.3100000000000001E-2</v>
      </c>
      <c r="S204" s="166"/>
      <c r="Z204">
        <v>0</v>
      </c>
    </row>
    <row r="205" spans="1:26" ht="24.95" customHeight="1" x14ac:dyDescent="0.25">
      <c r="A205" s="170"/>
      <c r="B205" s="167" t="s">
        <v>504</v>
      </c>
      <c r="C205" s="171" t="s">
        <v>512</v>
      </c>
      <c r="D205" s="167" t="s">
        <v>513</v>
      </c>
      <c r="E205" s="167" t="s">
        <v>507</v>
      </c>
      <c r="F205" s="168">
        <v>3</v>
      </c>
      <c r="G205" s="169"/>
      <c r="H205" s="169"/>
      <c r="I205" s="169">
        <f t="shared" si="42"/>
        <v>0</v>
      </c>
      <c r="J205" s="167">
        <f t="shared" si="43"/>
        <v>291.60000000000002</v>
      </c>
      <c r="K205" s="1">
        <f t="shared" si="44"/>
        <v>0</v>
      </c>
      <c r="L205" s="1"/>
      <c r="M205" s="1">
        <f t="shared" si="45"/>
        <v>0</v>
      </c>
      <c r="N205" s="1">
        <v>97.2</v>
      </c>
      <c r="O205" s="1"/>
      <c r="P205" s="166">
        <f>ROUND(F205*(R205),3)</f>
        <v>3.9E-2</v>
      </c>
      <c r="Q205" s="172"/>
      <c r="R205" s="172">
        <v>1.3100000000000001E-2</v>
      </c>
      <c r="S205" s="166"/>
      <c r="Z205">
        <v>0</v>
      </c>
    </row>
    <row r="206" spans="1:26" ht="24.95" customHeight="1" x14ac:dyDescent="0.25">
      <c r="A206" s="170"/>
      <c r="B206" s="167" t="s">
        <v>504</v>
      </c>
      <c r="C206" s="171" t="s">
        <v>514</v>
      </c>
      <c r="D206" s="167" t="s">
        <v>515</v>
      </c>
      <c r="E206" s="167" t="s">
        <v>129</v>
      </c>
      <c r="F206" s="168">
        <v>1</v>
      </c>
      <c r="G206" s="169"/>
      <c r="H206" s="169"/>
      <c r="I206" s="169">
        <f t="shared" si="42"/>
        <v>0</v>
      </c>
      <c r="J206" s="167">
        <f t="shared" si="43"/>
        <v>150</v>
      </c>
      <c r="K206" s="1">
        <f t="shared" si="44"/>
        <v>0</v>
      </c>
      <c r="L206" s="1"/>
      <c r="M206" s="1">
        <f t="shared" si="45"/>
        <v>0</v>
      </c>
      <c r="N206" s="1">
        <v>150</v>
      </c>
      <c r="O206" s="1"/>
      <c r="P206" s="166">
        <f>ROUND(F206*(R206),3)</f>
        <v>1.4999999999999999E-2</v>
      </c>
      <c r="Q206" s="172"/>
      <c r="R206" s="172">
        <v>1.46E-2</v>
      </c>
      <c r="S206" s="166"/>
      <c r="Z206">
        <v>0</v>
      </c>
    </row>
    <row r="207" spans="1:26" ht="24.95" customHeight="1" x14ac:dyDescent="0.25">
      <c r="A207" s="170"/>
      <c r="B207" s="167" t="s">
        <v>504</v>
      </c>
      <c r="C207" s="171" t="s">
        <v>514</v>
      </c>
      <c r="D207" s="167" t="s">
        <v>515</v>
      </c>
      <c r="E207" s="167" t="s">
        <v>129</v>
      </c>
      <c r="F207" s="168">
        <v>1</v>
      </c>
      <c r="G207" s="169"/>
      <c r="H207" s="169"/>
      <c r="I207" s="169">
        <f t="shared" si="42"/>
        <v>0</v>
      </c>
      <c r="J207" s="167">
        <f t="shared" si="43"/>
        <v>150</v>
      </c>
      <c r="K207" s="1">
        <f t="shared" si="44"/>
        <v>0</v>
      </c>
      <c r="L207" s="1"/>
      <c r="M207" s="1">
        <f t="shared" si="45"/>
        <v>0</v>
      </c>
      <c r="N207" s="1">
        <v>150</v>
      </c>
      <c r="O207" s="1"/>
      <c r="P207" s="166">
        <f>ROUND(F207*(R207),3)</f>
        <v>1.4999999999999999E-2</v>
      </c>
      <c r="Q207" s="172"/>
      <c r="R207" s="172">
        <v>1.46E-2</v>
      </c>
      <c r="S207" s="166"/>
      <c r="Z207">
        <v>0</v>
      </c>
    </row>
    <row r="208" spans="1:26" x14ac:dyDescent="0.25">
      <c r="A208" s="155"/>
      <c r="B208" s="155"/>
      <c r="C208" s="155"/>
      <c r="D208" s="155" t="s">
        <v>178</v>
      </c>
      <c r="E208" s="155"/>
      <c r="F208" s="166"/>
      <c r="G208" s="158"/>
      <c r="H208" s="158">
        <f>ROUND((SUM(M192:M207))/1,2)</f>
        <v>0</v>
      </c>
      <c r="I208" s="158">
        <f>ROUND((SUM(I192:I207))/1,2)</f>
        <v>0</v>
      </c>
      <c r="J208" s="155"/>
      <c r="K208" s="155"/>
      <c r="L208" s="155">
        <f>ROUND((SUM(L192:L207))/1,2)</f>
        <v>0</v>
      </c>
      <c r="M208" s="155">
        <f>ROUND((SUM(M192:M207))/1,2)</f>
        <v>0</v>
      </c>
      <c r="N208" s="155"/>
      <c r="O208" s="155"/>
      <c r="P208" s="173">
        <f>ROUND((SUM(P192:P207))/1,2)</f>
        <v>0.14000000000000001</v>
      </c>
      <c r="Q208" s="152"/>
      <c r="R208" s="152"/>
      <c r="S208" s="173">
        <f>ROUND((SUM(S192:S207))/1,2)</f>
        <v>0</v>
      </c>
      <c r="T208" s="152"/>
      <c r="U208" s="152"/>
      <c r="V208" s="152"/>
      <c r="W208" s="152"/>
      <c r="X208" s="152"/>
      <c r="Y208" s="152"/>
      <c r="Z208" s="152"/>
    </row>
    <row r="209" spans="1:26" ht="14.45" x14ac:dyDescent="0.35">
      <c r="A209" s="1"/>
      <c r="B209" s="1"/>
      <c r="C209" s="1"/>
      <c r="D209" s="1"/>
      <c r="E209" s="1"/>
      <c r="F209" s="162"/>
      <c r="G209" s="148"/>
      <c r="H209" s="148"/>
      <c r="I209" s="148"/>
      <c r="J209" s="1"/>
      <c r="K209" s="1"/>
      <c r="L209" s="1"/>
      <c r="M209" s="1"/>
      <c r="N209" s="1"/>
      <c r="O209" s="1"/>
      <c r="P209" s="1"/>
      <c r="S209" s="1"/>
    </row>
    <row r="210" spans="1:26" x14ac:dyDescent="0.25">
      <c r="A210" s="155"/>
      <c r="B210" s="155"/>
      <c r="C210" s="155"/>
      <c r="D210" s="155" t="s">
        <v>179</v>
      </c>
      <c r="E210" s="155"/>
      <c r="F210" s="166"/>
      <c r="G210" s="156"/>
      <c r="H210" s="156"/>
      <c r="I210" s="156"/>
      <c r="J210" s="155"/>
      <c r="K210" s="155"/>
      <c r="L210" s="155"/>
      <c r="M210" s="155"/>
      <c r="N210" s="155"/>
      <c r="O210" s="155"/>
      <c r="P210" s="155"/>
      <c r="Q210" s="152"/>
      <c r="R210" s="152"/>
      <c r="S210" s="155"/>
      <c r="T210" s="152"/>
      <c r="U210" s="152"/>
      <c r="V210" s="152"/>
      <c r="W210" s="152"/>
      <c r="X210" s="152"/>
      <c r="Y210" s="152"/>
      <c r="Z210" s="152"/>
    </row>
    <row r="211" spans="1:26" ht="24.95" customHeight="1" x14ac:dyDescent="0.25">
      <c r="A211" s="170"/>
      <c r="B211" s="167" t="s">
        <v>516</v>
      </c>
      <c r="C211" s="171" t="s">
        <v>517</v>
      </c>
      <c r="D211" s="167" t="s">
        <v>518</v>
      </c>
      <c r="E211" s="167" t="s">
        <v>289</v>
      </c>
      <c r="F211" s="168">
        <v>76.23</v>
      </c>
      <c r="G211" s="169"/>
      <c r="H211" s="169"/>
      <c r="I211" s="169">
        <f t="shared" ref="I211:I216" si="46">ROUND(F211*(G211+H211),2)</f>
        <v>0</v>
      </c>
      <c r="J211" s="167">
        <f t="shared" ref="J211:J216" si="47">ROUND(F211*(N211),2)</f>
        <v>251.56</v>
      </c>
      <c r="K211" s="1">
        <f t="shared" ref="K211:K216" si="48">ROUND(F211*(O211),2)</f>
        <v>0</v>
      </c>
      <c r="L211" s="1">
        <f>ROUND(F211*(G211),2)</f>
        <v>0</v>
      </c>
      <c r="M211" s="1"/>
      <c r="N211" s="1">
        <v>3.3</v>
      </c>
      <c r="O211" s="1"/>
      <c r="P211" s="166">
        <f>ROUND(F211*(R211),3)</f>
        <v>0.46600000000000003</v>
      </c>
      <c r="Q211" s="172"/>
      <c r="R211" s="172">
        <v>6.1149200000000003E-3</v>
      </c>
      <c r="S211" s="166"/>
      <c r="Z211">
        <v>0</v>
      </c>
    </row>
    <row r="212" spans="1:26" ht="24.95" customHeight="1" x14ac:dyDescent="0.25">
      <c r="A212" s="170"/>
      <c r="B212" s="167" t="s">
        <v>516</v>
      </c>
      <c r="C212" s="171" t="s">
        <v>519</v>
      </c>
      <c r="D212" s="167" t="s">
        <v>520</v>
      </c>
      <c r="E212" s="167" t="s">
        <v>118</v>
      </c>
      <c r="F212" s="168">
        <v>152.38</v>
      </c>
      <c r="G212" s="169"/>
      <c r="H212" s="169"/>
      <c r="I212" s="169">
        <f t="shared" si="46"/>
        <v>0</v>
      </c>
      <c r="J212" s="167">
        <f t="shared" si="47"/>
        <v>1782.85</v>
      </c>
      <c r="K212" s="1">
        <f t="shared" si="48"/>
        <v>0</v>
      </c>
      <c r="L212" s="1">
        <f>ROUND(F212*(G212),2)</f>
        <v>0</v>
      </c>
      <c r="M212" s="1"/>
      <c r="N212" s="1">
        <v>11.7</v>
      </c>
      <c r="O212" s="1"/>
      <c r="P212" s="166">
        <f>ROUND(F212*(R212),3)</f>
        <v>0.748</v>
      </c>
      <c r="Q212" s="172"/>
      <c r="R212" s="172">
        <v>4.9100000000000003E-3</v>
      </c>
      <c r="S212" s="166"/>
      <c r="Z212">
        <v>0</v>
      </c>
    </row>
    <row r="213" spans="1:26" ht="24.95" customHeight="1" x14ac:dyDescent="0.25">
      <c r="A213" s="170"/>
      <c r="B213" s="167" t="s">
        <v>516</v>
      </c>
      <c r="C213" s="171" t="s">
        <v>521</v>
      </c>
      <c r="D213" s="167" t="s">
        <v>522</v>
      </c>
      <c r="E213" s="167" t="s">
        <v>118</v>
      </c>
      <c r="F213" s="168">
        <v>5.47</v>
      </c>
      <c r="G213" s="169"/>
      <c r="H213" s="169"/>
      <c r="I213" s="169">
        <f t="shared" si="46"/>
        <v>0</v>
      </c>
      <c r="J213" s="167">
        <f t="shared" si="47"/>
        <v>82.87</v>
      </c>
      <c r="K213" s="1">
        <f t="shared" si="48"/>
        <v>0</v>
      </c>
      <c r="L213" s="1">
        <f>ROUND(F213*(G213),2)</f>
        <v>0</v>
      </c>
      <c r="M213" s="1"/>
      <c r="N213" s="1">
        <v>15.15</v>
      </c>
      <c r="O213" s="1"/>
      <c r="P213" s="166">
        <f>ROUND(F213*(R213),3)</f>
        <v>3.4000000000000002E-2</v>
      </c>
      <c r="Q213" s="172"/>
      <c r="R213" s="172">
        <v>6.1717600000000001E-3</v>
      </c>
      <c r="S213" s="166"/>
      <c r="Z213">
        <v>0</v>
      </c>
    </row>
    <row r="214" spans="1:26" ht="24.95" customHeight="1" x14ac:dyDescent="0.25">
      <c r="A214" s="170"/>
      <c r="B214" s="167" t="s">
        <v>516</v>
      </c>
      <c r="C214" s="171" t="s">
        <v>523</v>
      </c>
      <c r="D214" s="167" t="s">
        <v>524</v>
      </c>
      <c r="E214" s="167" t="s">
        <v>431</v>
      </c>
      <c r="F214" s="168">
        <v>165.47300000000001</v>
      </c>
      <c r="G214" s="169"/>
      <c r="H214" s="169"/>
      <c r="I214" s="169">
        <f t="shared" si="46"/>
        <v>0</v>
      </c>
      <c r="J214" s="167">
        <f t="shared" si="47"/>
        <v>595.70000000000005</v>
      </c>
      <c r="K214" s="1">
        <f t="shared" si="48"/>
        <v>0</v>
      </c>
      <c r="L214" s="1">
        <f>ROUND(F214*(G214),2)</f>
        <v>0</v>
      </c>
      <c r="M214" s="1"/>
      <c r="N214" s="1">
        <v>3.6</v>
      </c>
      <c r="O214" s="1"/>
      <c r="P214" s="166">
        <f>ROUND(F214*(R214),3)</f>
        <v>0.10299999999999999</v>
      </c>
      <c r="Q214" s="172"/>
      <c r="R214" s="172">
        <v>6.2E-4</v>
      </c>
      <c r="S214" s="166"/>
      <c r="Z214">
        <v>0</v>
      </c>
    </row>
    <row r="215" spans="1:26" ht="24.95" customHeight="1" x14ac:dyDescent="0.25">
      <c r="A215" s="170"/>
      <c r="B215" s="167" t="s">
        <v>516</v>
      </c>
      <c r="C215" s="171" t="s">
        <v>525</v>
      </c>
      <c r="D215" s="167" t="s">
        <v>526</v>
      </c>
      <c r="E215" s="167" t="s">
        <v>407</v>
      </c>
      <c r="F215" s="168">
        <v>7043.6343100000004</v>
      </c>
      <c r="G215" s="177"/>
      <c r="H215" s="177"/>
      <c r="I215" s="177">
        <f t="shared" si="46"/>
        <v>0</v>
      </c>
      <c r="J215" s="167">
        <f t="shared" si="47"/>
        <v>247.23</v>
      </c>
      <c r="K215" s="1">
        <f t="shared" si="48"/>
        <v>0</v>
      </c>
      <c r="L215" s="1">
        <f>ROUND(F215*(G215),2)</f>
        <v>0</v>
      </c>
      <c r="M215" s="1"/>
      <c r="N215" s="1">
        <v>3.5099999999999999E-2</v>
      </c>
      <c r="O215" s="1"/>
      <c r="P215" s="166"/>
      <c r="Q215" s="172"/>
      <c r="R215" s="172"/>
      <c r="S215" s="166"/>
      <c r="Z215">
        <v>0</v>
      </c>
    </row>
    <row r="216" spans="1:26" ht="35.1" customHeight="1" x14ac:dyDescent="0.25">
      <c r="A216" s="170"/>
      <c r="B216" s="167" t="s">
        <v>387</v>
      </c>
      <c r="C216" s="171" t="s">
        <v>527</v>
      </c>
      <c r="D216" s="167" t="s">
        <v>528</v>
      </c>
      <c r="E216" s="167" t="s">
        <v>431</v>
      </c>
      <c r="F216" s="168">
        <v>152.38</v>
      </c>
      <c r="G216" s="169"/>
      <c r="H216" s="169"/>
      <c r="I216" s="169">
        <f t="shared" si="46"/>
        <v>0</v>
      </c>
      <c r="J216" s="167">
        <f t="shared" si="47"/>
        <v>4330.6400000000003</v>
      </c>
      <c r="K216" s="1">
        <f t="shared" si="48"/>
        <v>0</v>
      </c>
      <c r="L216" s="1"/>
      <c r="M216" s="1">
        <f>ROUND(F216*(H216),2)</f>
        <v>0</v>
      </c>
      <c r="N216" s="1">
        <v>28.42</v>
      </c>
      <c r="O216" s="1"/>
      <c r="P216" s="166"/>
      <c r="Q216" s="172"/>
      <c r="R216" s="172"/>
      <c r="S216" s="166"/>
      <c r="Z216">
        <v>0</v>
      </c>
    </row>
    <row r="217" spans="1:26" x14ac:dyDescent="0.25">
      <c r="A217" s="155"/>
      <c r="B217" s="155"/>
      <c r="C217" s="155"/>
      <c r="D217" s="155" t="s">
        <v>179</v>
      </c>
      <c r="E217" s="155"/>
      <c r="F217" s="166"/>
      <c r="G217" s="158"/>
      <c r="H217" s="158">
        <f>ROUND((SUM(M210:M216))/1,2)</f>
        <v>0</v>
      </c>
      <c r="I217" s="158">
        <f>ROUND((SUM(I210:I216))/1,2)</f>
        <v>0</v>
      </c>
      <c r="J217" s="155"/>
      <c r="K217" s="155"/>
      <c r="L217" s="155">
        <f>ROUND((SUM(L210:L216))/1,2)</f>
        <v>0</v>
      </c>
      <c r="M217" s="155">
        <f>ROUND((SUM(M210:M216))/1,2)</f>
        <v>0</v>
      </c>
      <c r="N217" s="155"/>
      <c r="O217" s="155"/>
      <c r="P217" s="173">
        <f>ROUND((SUM(P210:P216))/1,2)</f>
        <v>1.35</v>
      </c>
      <c r="Q217" s="152"/>
      <c r="R217" s="152"/>
      <c r="S217" s="173">
        <f>ROUND((SUM(S210:S216))/1,2)</f>
        <v>0</v>
      </c>
      <c r="T217" s="152"/>
      <c r="U217" s="152"/>
      <c r="V217" s="152"/>
      <c r="W217" s="152"/>
      <c r="X217" s="152"/>
      <c r="Y217" s="152"/>
      <c r="Z217" s="152"/>
    </row>
    <row r="218" spans="1:26" ht="14.45" x14ac:dyDescent="0.35">
      <c r="A218" s="1"/>
      <c r="B218" s="1"/>
      <c r="C218" s="1"/>
      <c r="D218" s="1"/>
      <c r="E218" s="1"/>
      <c r="F218" s="162"/>
      <c r="G218" s="148"/>
      <c r="H218" s="148"/>
      <c r="I218" s="148"/>
      <c r="J218" s="1"/>
      <c r="K218" s="1"/>
      <c r="L218" s="1"/>
      <c r="M218" s="1"/>
      <c r="N218" s="1"/>
      <c r="O218" s="1"/>
      <c r="P218" s="1"/>
      <c r="S218" s="1"/>
    </row>
    <row r="219" spans="1:26" x14ac:dyDescent="0.25">
      <c r="A219" s="155"/>
      <c r="B219" s="155"/>
      <c r="C219" s="155"/>
      <c r="D219" s="155" t="s">
        <v>180</v>
      </c>
      <c r="E219" s="155"/>
      <c r="F219" s="166"/>
      <c r="G219" s="156"/>
      <c r="H219" s="156"/>
      <c r="I219" s="156"/>
      <c r="J219" s="155"/>
      <c r="K219" s="155"/>
      <c r="L219" s="155"/>
      <c r="M219" s="155"/>
      <c r="N219" s="155"/>
      <c r="O219" s="155"/>
      <c r="P219" s="155"/>
      <c r="Q219" s="152"/>
      <c r="R219" s="152"/>
      <c r="S219" s="155"/>
      <c r="T219" s="152"/>
      <c r="U219" s="152"/>
      <c r="V219" s="152"/>
      <c r="W219" s="152"/>
      <c r="X219" s="152"/>
      <c r="Y219" s="152"/>
      <c r="Z219" s="152"/>
    </row>
    <row r="220" spans="1:26" ht="24.95" customHeight="1" x14ac:dyDescent="0.25">
      <c r="A220" s="170"/>
      <c r="B220" s="167" t="s">
        <v>529</v>
      </c>
      <c r="C220" s="171" t="s">
        <v>530</v>
      </c>
      <c r="D220" s="167" t="s">
        <v>531</v>
      </c>
      <c r="E220" s="167" t="s">
        <v>407</v>
      </c>
      <c r="F220" s="168">
        <v>1512</v>
      </c>
      <c r="G220" s="177"/>
      <c r="H220" s="177"/>
      <c r="I220" s="177">
        <f>ROUND(F220*(G220+H220),2)</f>
        <v>0</v>
      </c>
      <c r="J220" s="167">
        <f>ROUND(F220*(N220),2)</f>
        <v>18.14</v>
      </c>
      <c r="K220" s="1">
        <f>ROUND(F220*(O220),2)</f>
        <v>0</v>
      </c>
      <c r="L220" s="1">
        <f>ROUND(F220*(G220),2)</f>
        <v>0</v>
      </c>
      <c r="M220" s="1"/>
      <c r="N220" s="1">
        <v>1.2E-2</v>
      </c>
      <c r="O220" s="1"/>
      <c r="P220" s="166"/>
      <c r="Q220" s="172"/>
      <c r="R220" s="172"/>
      <c r="S220" s="166"/>
      <c r="Z220">
        <v>0</v>
      </c>
    </row>
    <row r="221" spans="1:26" ht="50.1" customHeight="1" x14ac:dyDescent="0.25">
      <c r="A221" s="170"/>
      <c r="B221" s="167" t="s">
        <v>381</v>
      </c>
      <c r="C221" s="171" t="s">
        <v>532</v>
      </c>
      <c r="D221" s="167" t="s">
        <v>533</v>
      </c>
      <c r="E221" s="167" t="s">
        <v>118</v>
      </c>
      <c r="F221" s="168">
        <v>21.6</v>
      </c>
      <c r="G221" s="169"/>
      <c r="H221" s="169"/>
      <c r="I221" s="169">
        <f>ROUND(F221*(G221+H221),2)</f>
        <v>0</v>
      </c>
      <c r="J221" s="167">
        <f>ROUND(F221*(N221),2)</f>
        <v>1512</v>
      </c>
      <c r="K221" s="1">
        <f>ROUND(F221*(O221),2)</f>
        <v>0</v>
      </c>
      <c r="L221" s="1"/>
      <c r="M221" s="1">
        <f>ROUND(F221*(H221),2)</f>
        <v>0</v>
      </c>
      <c r="N221" s="1">
        <v>70</v>
      </c>
      <c r="O221" s="1"/>
      <c r="P221" s="166"/>
      <c r="Q221" s="172"/>
      <c r="R221" s="172"/>
      <c r="S221" s="166"/>
      <c r="Z221">
        <v>0</v>
      </c>
    </row>
    <row r="222" spans="1:26" x14ac:dyDescent="0.25">
      <c r="A222" s="155"/>
      <c r="B222" s="155"/>
      <c r="C222" s="155"/>
      <c r="D222" s="155" t="s">
        <v>180</v>
      </c>
      <c r="E222" s="155"/>
      <c r="F222" s="166"/>
      <c r="G222" s="158"/>
      <c r="H222" s="158">
        <f>ROUND((SUM(M219:M221))/1,2)</f>
        <v>0</v>
      </c>
      <c r="I222" s="158">
        <f>ROUND((SUM(I219:I221))/1,2)</f>
        <v>0</v>
      </c>
      <c r="J222" s="155"/>
      <c r="K222" s="155"/>
      <c r="L222" s="155">
        <f>ROUND((SUM(L219:L221))/1,2)</f>
        <v>0</v>
      </c>
      <c r="M222" s="155">
        <f>ROUND((SUM(M219:M221))/1,2)</f>
        <v>0</v>
      </c>
      <c r="N222" s="155"/>
      <c r="O222" s="155"/>
      <c r="P222" s="173">
        <f>ROUND((SUM(P219:P221))/1,2)</f>
        <v>0</v>
      </c>
      <c r="Q222" s="152"/>
      <c r="R222" s="152"/>
      <c r="S222" s="173">
        <f>ROUND((SUM(S219:S221))/1,2)</f>
        <v>0</v>
      </c>
      <c r="T222" s="152"/>
      <c r="U222" s="152"/>
      <c r="V222" s="152"/>
      <c r="W222" s="152"/>
      <c r="X222" s="152"/>
      <c r="Y222" s="152"/>
      <c r="Z222" s="152"/>
    </row>
    <row r="223" spans="1:26" ht="14.45" x14ac:dyDescent="0.35">
      <c r="A223" s="1"/>
      <c r="B223" s="1"/>
      <c r="C223" s="1"/>
      <c r="D223" s="1"/>
      <c r="E223" s="1"/>
      <c r="F223" s="162"/>
      <c r="G223" s="148"/>
      <c r="H223" s="148"/>
      <c r="I223" s="148"/>
      <c r="J223" s="1"/>
      <c r="K223" s="1"/>
      <c r="L223" s="1"/>
      <c r="M223" s="1"/>
      <c r="N223" s="1"/>
      <c r="O223" s="1"/>
      <c r="P223" s="1"/>
      <c r="S223" s="1"/>
    </row>
    <row r="224" spans="1:26" x14ac:dyDescent="0.25">
      <c r="A224" s="155"/>
      <c r="B224" s="155"/>
      <c r="C224" s="155"/>
      <c r="D224" s="155" t="s">
        <v>181</v>
      </c>
      <c r="E224" s="155"/>
      <c r="F224" s="166"/>
      <c r="G224" s="156"/>
      <c r="H224" s="156"/>
      <c r="I224" s="156"/>
      <c r="J224" s="155"/>
      <c r="K224" s="155"/>
      <c r="L224" s="155"/>
      <c r="M224" s="155"/>
      <c r="N224" s="155"/>
      <c r="O224" s="155"/>
      <c r="P224" s="155"/>
      <c r="Q224" s="152"/>
      <c r="R224" s="152"/>
      <c r="S224" s="155"/>
      <c r="T224" s="152"/>
      <c r="U224" s="152"/>
      <c r="V224" s="152"/>
      <c r="W224" s="152"/>
      <c r="X224" s="152"/>
      <c r="Y224" s="152"/>
      <c r="Z224" s="152"/>
    </row>
    <row r="225" spans="1:26" ht="35.1" customHeight="1" x14ac:dyDescent="0.25">
      <c r="A225" s="170"/>
      <c r="B225" s="167" t="s">
        <v>534</v>
      </c>
      <c r="C225" s="171" t="s">
        <v>535</v>
      </c>
      <c r="D225" s="167" t="s">
        <v>536</v>
      </c>
      <c r="E225" s="167" t="s">
        <v>118</v>
      </c>
      <c r="F225" s="168">
        <v>74.825000000000003</v>
      </c>
      <c r="G225" s="169"/>
      <c r="H225" s="169"/>
      <c r="I225" s="169">
        <f>ROUND(F225*(G225+H225),2)</f>
        <v>0</v>
      </c>
      <c r="J225" s="167">
        <f>ROUND(F225*(N225),2)</f>
        <v>2298.62</v>
      </c>
      <c r="K225" s="1">
        <f>ROUND(F225*(O225),2)</f>
        <v>0</v>
      </c>
      <c r="L225" s="1">
        <f>ROUND(F225*(G225),2)</f>
        <v>0</v>
      </c>
      <c r="M225" s="1"/>
      <c r="N225" s="1">
        <v>30.72</v>
      </c>
      <c r="O225" s="1"/>
      <c r="P225" s="166">
        <f>ROUND(F225*(R225),3)</f>
        <v>0.26300000000000001</v>
      </c>
      <c r="Q225" s="172"/>
      <c r="R225" s="172">
        <v>3.5200000000000001E-3</v>
      </c>
      <c r="S225" s="166"/>
      <c r="Z225">
        <v>0</v>
      </c>
    </row>
    <row r="226" spans="1:26" ht="50.1" customHeight="1" x14ac:dyDescent="0.25">
      <c r="A226" s="170"/>
      <c r="B226" s="167" t="s">
        <v>534</v>
      </c>
      <c r="C226" s="171" t="s">
        <v>537</v>
      </c>
      <c r="D226" s="167" t="s">
        <v>538</v>
      </c>
      <c r="E226" s="167" t="s">
        <v>118</v>
      </c>
      <c r="F226" s="168">
        <v>97.261004999999997</v>
      </c>
      <c r="G226" s="169"/>
      <c r="H226" s="169"/>
      <c r="I226" s="169">
        <f>ROUND(F226*(G226+H226),2)</f>
        <v>0</v>
      </c>
      <c r="J226" s="167">
        <f>ROUND(F226*(N226),2)</f>
        <v>4105.3900000000003</v>
      </c>
      <c r="K226" s="1">
        <f>ROUND(F226*(O226),2)</f>
        <v>0</v>
      </c>
      <c r="L226" s="1">
        <f>ROUND(F226*(G226),2)</f>
        <v>0</v>
      </c>
      <c r="M226" s="1"/>
      <c r="N226" s="1">
        <v>42.21</v>
      </c>
      <c r="O226" s="1"/>
      <c r="P226" s="166">
        <f>ROUND(F226*(R226),3)</f>
        <v>3.7109999999999999</v>
      </c>
      <c r="Q226" s="172"/>
      <c r="R226" s="172">
        <v>3.8150000000000003E-2</v>
      </c>
      <c r="S226" s="166"/>
      <c r="Z226">
        <v>0</v>
      </c>
    </row>
    <row r="227" spans="1:26" ht="24.95" customHeight="1" x14ac:dyDescent="0.25">
      <c r="A227" s="170"/>
      <c r="B227" s="167" t="s">
        <v>534</v>
      </c>
      <c r="C227" s="171" t="s">
        <v>539</v>
      </c>
      <c r="D227" s="167" t="s">
        <v>540</v>
      </c>
      <c r="E227" s="167" t="s">
        <v>407</v>
      </c>
      <c r="F227" s="168">
        <v>11280.717504065</v>
      </c>
      <c r="G227" s="177"/>
      <c r="H227" s="177"/>
      <c r="I227" s="177">
        <f>ROUND(F227*(G227+H227),2)</f>
        <v>0</v>
      </c>
      <c r="J227" s="167">
        <f>ROUND(F227*(N227),2)</f>
        <v>225.61</v>
      </c>
      <c r="K227" s="1">
        <f>ROUND(F227*(O227),2)</f>
        <v>0</v>
      </c>
      <c r="L227" s="1">
        <f>ROUND(F227*(G227),2)</f>
        <v>0</v>
      </c>
      <c r="M227" s="1"/>
      <c r="N227" s="1">
        <v>0.02</v>
      </c>
      <c r="O227" s="1"/>
      <c r="P227" s="166"/>
      <c r="Q227" s="172"/>
      <c r="R227" s="172"/>
      <c r="S227" s="166"/>
      <c r="Z227">
        <v>0</v>
      </c>
    </row>
    <row r="228" spans="1:26" ht="24.95" customHeight="1" x14ac:dyDescent="0.25">
      <c r="A228" s="170"/>
      <c r="B228" s="167" t="s">
        <v>294</v>
      </c>
      <c r="C228" s="171" t="s">
        <v>541</v>
      </c>
      <c r="D228" s="167" t="s">
        <v>542</v>
      </c>
      <c r="E228" s="167" t="s">
        <v>118</v>
      </c>
      <c r="F228" s="168">
        <v>106.9871</v>
      </c>
      <c r="G228" s="169"/>
      <c r="H228" s="169"/>
      <c r="I228" s="169">
        <f>ROUND(F228*(G228+H228),2)</f>
        <v>0</v>
      </c>
      <c r="J228" s="167">
        <f>ROUND(F228*(N228),2)</f>
        <v>3209.61</v>
      </c>
      <c r="K228" s="1">
        <f>ROUND(F228*(O228),2)</f>
        <v>0</v>
      </c>
      <c r="L228" s="1"/>
      <c r="M228" s="1">
        <f>ROUND(F228*(H228),2)</f>
        <v>0</v>
      </c>
      <c r="N228" s="1">
        <v>30</v>
      </c>
      <c r="O228" s="1"/>
      <c r="P228" s="166">
        <f>ROUND(F228*(R228),3)</f>
        <v>1.573</v>
      </c>
      <c r="Q228" s="172"/>
      <c r="R228" s="172">
        <v>1.47E-2</v>
      </c>
      <c r="S228" s="166"/>
      <c r="Z228">
        <v>0</v>
      </c>
    </row>
    <row r="229" spans="1:26" ht="50.1" customHeight="1" x14ac:dyDescent="0.25">
      <c r="A229" s="170"/>
      <c r="B229" s="167" t="s">
        <v>294</v>
      </c>
      <c r="C229" s="171" t="s">
        <v>543</v>
      </c>
      <c r="D229" s="167" t="s">
        <v>544</v>
      </c>
      <c r="E229" s="167" t="s">
        <v>118</v>
      </c>
      <c r="F229" s="168">
        <v>82.307500000000005</v>
      </c>
      <c r="G229" s="169"/>
      <c r="H229" s="169"/>
      <c r="I229" s="169">
        <f>ROUND(F229*(G229+H229),2)</f>
        <v>0</v>
      </c>
      <c r="J229" s="167">
        <f>ROUND(F229*(N229),2)</f>
        <v>1666.73</v>
      </c>
      <c r="K229" s="1">
        <f>ROUND(F229*(O229),2)</f>
        <v>0</v>
      </c>
      <c r="L229" s="1"/>
      <c r="M229" s="1">
        <f>ROUND(F229*(H229),2)</f>
        <v>0</v>
      </c>
      <c r="N229" s="1">
        <v>20.25</v>
      </c>
      <c r="O229" s="1"/>
      <c r="P229" s="166">
        <f>ROUND(F229*(R229),3)</f>
        <v>2.9220000000000002</v>
      </c>
      <c r="Q229" s="172"/>
      <c r="R229" s="172">
        <v>3.5499999999999997E-2</v>
      </c>
      <c r="S229" s="166"/>
      <c r="Z229">
        <v>0</v>
      </c>
    </row>
    <row r="230" spans="1:26" x14ac:dyDescent="0.25">
      <c r="A230" s="155"/>
      <c r="B230" s="155"/>
      <c r="C230" s="155"/>
      <c r="D230" s="155" t="s">
        <v>181</v>
      </c>
      <c r="E230" s="155"/>
      <c r="F230" s="166"/>
      <c r="G230" s="158"/>
      <c r="H230" s="158">
        <f>ROUND((SUM(M224:M229))/1,2)</f>
        <v>0</v>
      </c>
      <c r="I230" s="158">
        <f>ROUND((SUM(I224:I229))/1,2)</f>
        <v>0</v>
      </c>
      <c r="J230" s="155"/>
      <c r="K230" s="155"/>
      <c r="L230" s="155">
        <f>ROUND((SUM(L224:L229))/1,2)</f>
        <v>0</v>
      </c>
      <c r="M230" s="155">
        <f>ROUND((SUM(M224:M229))/1,2)</f>
        <v>0</v>
      </c>
      <c r="N230" s="155"/>
      <c r="O230" s="155"/>
      <c r="P230" s="173">
        <f>ROUND((SUM(P224:P229))/1,2)</f>
        <v>8.4700000000000006</v>
      </c>
      <c r="Q230" s="152"/>
      <c r="R230" s="152"/>
      <c r="S230" s="173">
        <f>ROUND((SUM(S224:S229))/1,2)</f>
        <v>0</v>
      </c>
      <c r="T230" s="152"/>
      <c r="U230" s="152"/>
      <c r="V230" s="152"/>
      <c r="W230" s="152"/>
      <c r="X230" s="152"/>
      <c r="Y230" s="152"/>
      <c r="Z230" s="152"/>
    </row>
    <row r="231" spans="1:26" ht="14.45" x14ac:dyDescent="0.35">
      <c r="A231" s="1"/>
      <c r="B231" s="1"/>
      <c r="C231" s="1"/>
      <c r="D231" s="1"/>
      <c r="E231" s="1"/>
      <c r="F231" s="162"/>
      <c r="G231" s="148"/>
      <c r="H231" s="148"/>
      <c r="I231" s="148"/>
      <c r="J231" s="1"/>
      <c r="K231" s="1"/>
      <c r="L231" s="1"/>
      <c r="M231" s="1"/>
      <c r="N231" s="1"/>
      <c r="O231" s="1"/>
      <c r="P231" s="1"/>
      <c r="S231" s="1"/>
    </row>
    <row r="232" spans="1:26" x14ac:dyDescent="0.25">
      <c r="A232" s="155"/>
      <c r="B232" s="155"/>
      <c r="C232" s="155"/>
      <c r="D232" s="155" t="s">
        <v>182</v>
      </c>
      <c r="E232" s="155"/>
      <c r="F232" s="166"/>
      <c r="G232" s="156"/>
      <c r="H232" s="156"/>
      <c r="I232" s="156"/>
      <c r="J232" s="155"/>
      <c r="K232" s="155"/>
      <c r="L232" s="155"/>
      <c r="M232" s="155"/>
      <c r="N232" s="155"/>
      <c r="O232" s="155"/>
      <c r="P232" s="155"/>
      <c r="Q232" s="152"/>
      <c r="R232" s="152"/>
      <c r="S232" s="155"/>
      <c r="T232" s="152"/>
      <c r="U232" s="152"/>
      <c r="V232" s="152"/>
      <c r="W232" s="152"/>
      <c r="X232" s="152"/>
      <c r="Y232" s="152"/>
      <c r="Z232" s="152"/>
    </row>
    <row r="233" spans="1:26" ht="35.1" customHeight="1" x14ac:dyDescent="0.25">
      <c r="A233" s="170"/>
      <c r="B233" s="167" t="s">
        <v>545</v>
      </c>
      <c r="C233" s="171" t="s">
        <v>546</v>
      </c>
      <c r="D233" s="167" t="s">
        <v>547</v>
      </c>
      <c r="E233" s="167" t="s">
        <v>118</v>
      </c>
      <c r="F233" s="168">
        <v>22.2</v>
      </c>
      <c r="G233" s="169"/>
      <c r="H233" s="169"/>
      <c r="I233" s="169">
        <f>ROUND(F233*(G233+H233),2)</f>
        <v>0</v>
      </c>
      <c r="J233" s="167">
        <f>ROUND(F233*(N233),2)</f>
        <v>186.92</v>
      </c>
      <c r="K233" s="1">
        <f>ROUND(F233*(O233),2)</f>
        <v>0</v>
      </c>
      <c r="L233" s="1">
        <f>ROUND(F233*(G233),2)</f>
        <v>0</v>
      </c>
      <c r="M233" s="1"/>
      <c r="N233" s="1">
        <v>8.42</v>
      </c>
      <c r="O233" s="1"/>
      <c r="P233" s="166">
        <f>ROUND(F233*(R233),3)</f>
        <v>1.9E-2</v>
      </c>
      <c r="Q233" s="172"/>
      <c r="R233" s="172">
        <v>8.4000000000000003E-4</v>
      </c>
      <c r="S233" s="166"/>
      <c r="Z233">
        <v>0</v>
      </c>
    </row>
    <row r="234" spans="1:26" x14ac:dyDescent="0.25">
      <c r="A234" s="155"/>
      <c r="B234" s="155"/>
      <c r="C234" s="155"/>
      <c r="D234" s="155" t="s">
        <v>182</v>
      </c>
      <c r="E234" s="155"/>
      <c r="F234" s="166"/>
      <c r="G234" s="158"/>
      <c r="H234" s="158">
        <f>ROUND((SUM(M232:M233))/1,2)</f>
        <v>0</v>
      </c>
      <c r="I234" s="158">
        <f>ROUND((SUM(I232:I233))/1,2)</f>
        <v>0</v>
      </c>
      <c r="J234" s="155"/>
      <c r="K234" s="155"/>
      <c r="L234" s="155">
        <f>ROUND((SUM(L232:L233))/1,2)</f>
        <v>0</v>
      </c>
      <c r="M234" s="155">
        <f>ROUND((SUM(M232:M233))/1,2)</f>
        <v>0</v>
      </c>
      <c r="N234" s="155"/>
      <c r="O234" s="155"/>
      <c r="P234" s="173">
        <f>ROUND((SUM(P232:P233))/1,2)</f>
        <v>0.02</v>
      </c>
      <c r="Q234" s="152"/>
      <c r="R234" s="152"/>
      <c r="S234" s="173">
        <f>ROUND((SUM(S232:S233))/1,2)</f>
        <v>0</v>
      </c>
      <c r="T234" s="152"/>
      <c r="U234" s="152"/>
      <c r="V234" s="152"/>
      <c r="W234" s="152"/>
      <c r="X234" s="152"/>
      <c r="Y234" s="152"/>
      <c r="Z234" s="152"/>
    </row>
    <row r="235" spans="1:26" ht="14.45" x14ac:dyDescent="0.35">
      <c r="A235" s="1"/>
      <c r="B235" s="1"/>
      <c r="C235" s="1"/>
      <c r="D235" s="1"/>
      <c r="E235" s="1"/>
      <c r="F235" s="162"/>
      <c r="G235" s="148"/>
      <c r="H235" s="148"/>
      <c r="I235" s="148"/>
      <c r="J235" s="1"/>
      <c r="K235" s="1"/>
      <c r="L235" s="1"/>
      <c r="M235" s="1"/>
      <c r="N235" s="1"/>
      <c r="O235" s="1"/>
      <c r="P235" s="1"/>
      <c r="S235" s="1"/>
    </row>
    <row r="236" spans="1:26" x14ac:dyDescent="0.25">
      <c r="A236" s="155"/>
      <c r="B236" s="155"/>
      <c r="C236" s="155"/>
      <c r="D236" s="155" t="s">
        <v>183</v>
      </c>
      <c r="E236" s="155"/>
      <c r="F236" s="166"/>
      <c r="G236" s="156"/>
      <c r="H236" s="156"/>
      <c r="I236" s="156"/>
      <c r="J236" s="155"/>
      <c r="K236" s="155"/>
      <c r="L236" s="155"/>
      <c r="M236" s="155"/>
      <c r="N236" s="155"/>
      <c r="O236" s="155"/>
      <c r="P236" s="155"/>
      <c r="Q236" s="152"/>
      <c r="R236" s="152"/>
      <c r="S236" s="155"/>
      <c r="T236" s="152"/>
      <c r="U236" s="152"/>
      <c r="V236" s="152"/>
      <c r="W236" s="152"/>
      <c r="X236" s="152"/>
      <c r="Y236" s="152"/>
      <c r="Z236" s="152"/>
    </row>
    <row r="237" spans="1:26" ht="24.95" customHeight="1" x14ac:dyDescent="0.25">
      <c r="A237" s="170"/>
      <c r="B237" s="167" t="s">
        <v>548</v>
      </c>
      <c r="C237" s="171" t="s">
        <v>549</v>
      </c>
      <c r="D237" s="167" t="s">
        <v>550</v>
      </c>
      <c r="E237" s="167" t="s">
        <v>118</v>
      </c>
      <c r="F237" s="168">
        <v>485.255</v>
      </c>
      <c r="G237" s="169"/>
      <c r="H237" s="169"/>
      <c r="I237" s="169">
        <f>ROUND(F237*(G237+H237),2)</f>
        <v>0</v>
      </c>
      <c r="J237" s="167">
        <f>ROUND(F237*(N237),2)</f>
        <v>388.2</v>
      </c>
      <c r="K237" s="1">
        <f>ROUND(F237*(O237),2)</f>
        <v>0</v>
      </c>
      <c r="L237" s="1">
        <f>ROUND(F237*(G237),2)</f>
        <v>0</v>
      </c>
      <c r="M237" s="1"/>
      <c r="N237" s="1">
        <v>0.8</v>
      </c>
      <c r="O237" s="1"/>
      <c r="P237" s="166">
        <f>ROUND(F237*(R237),3)</f>
        <v>8.2000000000000003E-2</v>
      </c>
      <c r="Q237" s="172"/>
      <c r="R237" s="172">
        <v>1.7000000000000001E-4</v>
      </c>
      <c r="S237" s="166"/>
      <c r="Z237">
        <v>0</v>
      </c>
    </row>
    <row r="238" spans="1:26" ht="24.95" customHeight="1" x14ac:dyDescent="0.25">
      <c r="A238" s="170"/>
      <c r="B238" s="167" t="s">
        <v>548</v>
      </c>
      <c r="C238" s="171" t="s">
        <v>551</v>
      </c>
      <c r="D238" s="167" t="s">
        <v>552</v>
      </c>
      <c r="E238" s="167" t="s">
        <v>118</v>
      </c>
      <c r="F238" s="168">
        <v>489.255</v>
      </c>
      <c r="G238" s="169"/>
      <c r="H238" s="169"/>
      <c r="I238" s="169">
        <f>ROUND(F238*(G238+H238),2)</f>
        <v>0</v>
      </c>
      <c r="J238" s="167">
        <f>ROUND(F238*(N238),2)</f>
        <v>880.66</v>
      </c>
      <c r="K238" s="1">
        <f>ROUND(F238*(O238),2)</f>
        <v>0</v>
      </c>
      <c r="L238" s="1">
        <f>ROUND(F238*(G238),2)</f>
        <v>0</v>
      </c>
      <c r="M238" s="1"/>
      <c r="N238" s="1">
        <v>1.8</v>
      </c>
      <c r="O238" s="1"/>
      <c r="P238" s="166">
        <f>ROUND(F238*(R238),3)</f>
        <v>0.17599999999999999</v>
      </c>
      <c r="Q238" s="172"/>
      <c r="R238" s="172">
        <v>3.6000000000000002E-4</v>
      </c>
      <c r="S238" s="166"/>
      <c r="Z238">
        <v>0</v>
      </c>
    </row>
    <row r="239" spans="1:26" x14ac:dyDescent="0.25">
      <c r="A239" s="155"/>
      <c r="B239" s="155"/>
      <c r="C239" s="155"/>
      <c r="D239" s="155" t="s">
        <v>183</v>
      </c>
      <c r="E239" s="155"/>
      <c r="F239" s="166"/>
      <c r="G239" s="158"/>
      <c r="H239" s="158">
        <f>ROUND((SUM(M236:M238))/1,2)</f>
        <v>0</v>
      </c>
      <c r="I239" s="158">
        <f>ROUND((SUM(I236:I238))/1,2)</f>
        <v>0</v>
      </c>
      <c r="J239" s="155"/>
      <c r="K239" s="155"/>
      <c r="L239" s="155">
        <f>ROUND((SUM(L236:L238))/1,2)</f>
        <v>0</v>
      </c>
      <c r="M239" s="155">
        <f>ROUND((SUM(M236:M238))/1,2)</f>
        <v>0</v>
      </c>
      <c r="N239" s="155"/>
      <c r="O239" s="155"/>
      <c r="P239" s="173">
        <f>ROUND((SUM(P236:P238))/1,2)</f>
        <v>0.26</v>
      </c>
      <c r="Q239" s="152"/>
      <c r="R239" s="152"/>
      <c r="S239" s="173">
        <f>ROUND((SUM(S236:S238))/1,2)</f>
        <v>0</v>
      </c>
      <c r="T239" s="152"/>
      <c r="U239" s="152"/>
      <c r="V239" s="152"/>
      <c r="W239" s="152"/>
      <c r="X239" s="152"/>
      <c r="Y239" s="152"/>
      <c r="Z239" s="152"/>
    </row>
    <row r="240" spans="1:26" ht="14.45" x14ac:dyDescent="0.35">
      <c r="A240" s="1"/>
      <c r="B240" s="1"/>
      <c r="C240" s="1"/>
      <c r="D240" s="1"/>
      <c r="E240" s="1"/>
      <c r="F240" s="162"/>
      <c r="G240" s="148"/>
      <c r="H240" s="148"/>
      <c r="I240" s="148"/>
      <c r="J240" s="1"/>
      <c r="K240" s="1"/>
      <c r="L240" s="1"/>
      <c r="M240" s="1"/>
      <c r="N240" s="1"/>
      <c r="O240" s="1"/>
      <c r="P240" s="1"/>
      <c r="S240" s="1"/>
    </row>
    <row r="241" spans="1:26" x14ac:dyDescent="0.25">
      <c r="A241" s="155"/>
      <c r="B241" s="155"/>
      <c r="C241" s="155"/>
      <c r="D241" s="2" t="s">
        <v>172</v>
      </c>
      <c r="E241" s="155"/>
      <c r="F241" s="166"/>
      <c r="G241" s="158"/>
      <c r="H241" s="158">
        <f>ROUND((SUM(M137:M240))/2,2)</f>
        <v>0</v>
      </c>
      <c r="I241" s="158">
        <f>ROUND((SUM(I137:I240))/2,2)</f>
        <v>0</v>
      </c>
      <c r="J241" s="156"/>
      <c r="K241" s="155"/>
      <c r="L241" s="156">
        <f>ROUND((SUM(L137:L240))/2,2)</f>
        <v>0</v>
      </c>
      <c r="M241" s="156">
        <f>ROUND((SUM(M137:M240))/2,2)</f>
        <v>0</v>
      </c>
      <c r="N241" s="155"/>
      <c r="O241" s="155"/>
      <c r="P241" s="173">
        <f>ROUND((SUM(P137:P240))/2,2)</f>
        <v>12.83</v>
      </c>
      <c r="S241" s="173">
        <f>ROUND((SUM(S137:S240))/2,2)</f>
        <v>0</v>
      </c>
    </row>
    <row r="242" spans="1:26" ht="14.45" x14ac:dyDescent="0.35">
      <c r="A242" s="1"/>
      <c r="B242" s="1"/>
      <c r="C242" s="1"/>
      <c r="D242" s="1"/>
      <c r="E242" s="1"/>
      <c r="F242" s="162"/>
      <c r="G242" s="148"/>
      <c r="H242" s="148"/>
      <c r="I242" s="148"/>
      <c r="J242" s="1"/>
      <c r="K242" s="1"/>
      <c r="L242" s="1"/>
      <c r="M242" s="1"/>
      <c r="N242" s="1"/>
      <c r="O242" s="1"/>
      <c r="P242" s="1"/>
      <c r="S242" s="1"/>
    </row>
    <row r="243" spans="1:26" x14ac:dyDescent="0.25">
      <c r="A243" s="155"/>
      <c r="B243" s="155"/>
      <c r="C243" s="155"/>
      <c r="D243" s="2" t="s">
        <v>184</v>
      </c>
      <c r="E243" s="155"/>
      <c r="F243" s="166"/>
      <c r="G243" s="156"/>
      <c r="H243" s="156"/>
      <c r="I243" s="156"/>
      <c r="J243" s="155"/>
      <c r="K243" s="155"/>
      <c r="L243" s="155"/>
      <c r="M243" s="155"/>
      <c r="N243" s="155"/>
      <c r="O243" s="155"/>
      <c r="P243" s="155"/>
      <c r="Q243" s="152"/>
      <c r="R243" s="152"/>
      <c r="S243" s="155"/>
      <c r="T243" s="152"/>
      <c r="U243" s="152"/>
      <c r="V243" s="152"/>
      <c r="W243" s="152"/>
      <c r="X243" s="152"/>
      <c r="Y243" s="152"/>
      <c r="Z243" s="152"/>
    </row>
    <row r="244" spans="1:26" x14ac:dyDescent="0.25">
      <c r="A244" s="155"/>
      <c r="B244" s="155"/>
      <c r="C244" s="155"/>
      <c r="D244" s="155" t="s">
        <v>185</v>
      </c>
      <c r="E244" s="155"/>
      <c r="F244" s="166"/>
      <c r="G244" s="156"/>
      <c r="H244" s="156"/>
      <c r="I244" s="156"/>
      <c r="J244" s="155"/>
      <c r="K244" s="155"/>
      <c r="L244" s="155"/>
      <c r="M244" s="155"/>
      <c r="N244" s="155"/>
      <c r="O244" s="155"/>
      <c r="P244" s="155"/>
      <c r="Q244" s="152"/>
      <c r="R244" s="152"/>
      <c r="S244" s="155"/>
      <c r="T244" s="152"/>
      <c r="U244" s="152"/>
      <c r="V244" s="152"/>
      <c r="W244" s="152"/>
      <c r="X244" s="152"/>
      <c r="Y244" s="152"/>
      <c r="Z244" s="152"/>
    </row>
    <row r="245" spans="1:26" ht="24.95" customHeight="1" x14ac:dyDescent="0.25">
      <c r="A245" s="170"/>
      <c r="B245" s="167" t="s">
        <v>381</v>
      </c>
      <c r="C245" s="171" t="s">
        <v>553</v>
      </c>
      <c r="D245" s="167" t="s">
        <v>554</v>
      </c>
      <c r="E245" s="167" t="s">
        <v>129</v>
      </c>
      <c r="F245" s="168">
        <v>1</v>
      </c>
      <c r="G245" s="169"/>
      <c r="H245" s="169"/>
      <c r="I245" s="169">
        <f>ROUND(F245*(G245+H245),2)</f>
        <v>0</v>
      </c>
      <c r="J245" s="167">
        <f>ROUND(F245*(N245),2)</f>
        <v>34500</v>
      </c>
      <c r="K245" s="1">
        <f>ROUND(F245*(O245),2)</f>
        <v>0</v>
      </c>
      <c r="L245" s="1"/>
      <c r="M245" s="1">
        <f>ROUND(F245*(H245),2)</f>
        <v>0</v>
      </c>
      <c r="N245" s="1">
        <v>34500</v>
      </c>
      <c r="O245" s="1"/>
      <c r="P245" s="166"/>
      <c r="Q245" s="172"/>
      <c r="R245" s="172"/>
      <c r="S245" s="166"/>
      <c r="Z245">
        <v>0</v>
      </c>
    </row>
    <row r="246" spans="1:26" x14ac:dyDescent="0.25">
      <c r="A246" s="155"/>
      <c r="B246" s="155"/>
      <c r="C246" s="155"/>
      <c r="D246" s="155" t="s">
        <v>185</v>
      </c>
      <c r="E246" s="155"/>
      <c r="F246" s="166"/>
      <c r="G246" s="158"/>
      <c r="H246" s="158"/>
      <c r="I246" s="158">
        <f>ROUND((SUM(I244:I245))/1,2)</f>
        <v>0</v>
      </c>
      <c r="J246" s="155"/>
      <c r="K246" s="155"/>
      <c r="L246" s="155">
        <f>ROUND((SUM(L244:L245))/1,2)</f>
        <v>0</v>
      </c>
      <c r="M246" s="155">
        <f>ROUND((SUM(M244:M245))/1,2)</f>
        <v>0</v>
      </c>
      <c r="N246" s="155"/>
      <c r="O246" s="155"/>
      <c r="P246" s="173">
        <f>ROUND((SUM(P244:P245))/1,2)</f>
        <v>0</v>
      </c>
      <c r="S246" s="166">
        <f>ROUND((SUM(S244:S245))/1,2)</f>
        <v>0</v>
      </c>
    </row>
    <row r="247" spans="1:26" ht="14.45" x14ac:dyDescent="0.35">
      <c r="A247" s="1"/>
      <c r="B247" s="1"/>
      <c r="C247" s="1"/>
      <c r="D247" s="1"/>
      <c r="E247" s="1"/>
      <c r="F247" s="162"/>
      <c r="G247" s="148"/>
      <c r="H247" s="148"/>
      <c r="I247" s="148"/>
      <c r="J247" s="1"/>
      <c r="K247" s="1"/>
      <c r="L247" s="1"/>
      <c r="M247" s="1"/>
      <c r="N247" s="1"/>
      <c r="O247" s="1"/>
      <c r="P247" s="1"/>
      <c r="S247" s="1"/>
    </row>
    <row r="248" spans="1:26" x14ac:dyDescent="0.25">
      <c r="A248" s="155"/>
      <c r="B248" s="155"/>
      <c r="C248" s="155"/>
      <c r="D248" s="2" t="s">
        <v>184</v>
      </c>
      <c r="E248" s="155"/>
      <c r="F248" s="166"/>
      <c r="G248" s="158"/>
      <c r="H248" s="158"/>
      <c r="I248" s="158">
        <f>ROUND((SUM(I243:I247))/2,2)</f>
        <v>0</v>
      </c>
      <c r="J248" s="155"/>
      <c r="K248" s="155"/>
      <c r="L248" s="155">
        <f>ROUND((SUM(L243:L247))/2,2)</f>
        <v>0</v>
      </c>
      <c r="M248" s="155">
        <f>ROUND((SUM(M243:M247))/2,2)</f>
        <v>0</v>
      </c>
      <c r="N248" s="155"/>
      <c r="O248" s="155"/>
      <c r="P248" s="173">
        <f>ROUND((SUM(P243:P247))/2,2)</f>
        <v>0</v>
      </c>
      <c r="S248" s="173">
        <f>ROUND((SUM(S243:S247))/2,2)</f>
        <v>0</v>
      </c>
    </row>
    <row r="249" spans="1:26" x14ac:dyDescent="0.25">
      <c r="A249" s="174"/>
      <c r="B249" s="174" t="s">
        <v>13</v>
      </c>
      <c r="C249" s="174"/>
      <c r="D249" s="174"/>
      <c r="E249" s="174"/>
      <c r="F249" s="175" t="s">
        <v>74</v>
      </c>
      <c r="G249" s="176"/>
      <c r="H249" s="176">
        <f>ROUND((SUM(M9:M248))/3,2)</f>
        <v>0</v>
      </c>
      <c r="I249" s="176">
        <f>ROUND((SUM(I9:I248))/3,2)</f>
        <v>0</v>
      </c>
      <c r="J249" s="174"/>
      <c r="K249" s="174">
        <f>ROUND((SUM(K9:K248)),2)</f>
        <v>0</v>
      </c>
      <c r="L249" s="174">
        <f>ROUND((SUM(L9:L248))/3,2)</f>
        <v>0</v>
      </c>
      <c r="M249" s="174">
        <f>ROUND((SUM(M9:M248))/3,2)</f>
        <v>0</v>
      </c>
      <c r="N249" s="174"/>
      <c r="O249" s="174"/>
      <c r="P249" s="175">
        <f>ROUND((SUM(P9:P248))/3,2)</f>
        <v>349.03</v>
      </c>
      <c r="S249" s="175">
        <f>ROUND((SUM(S9:S248))/3,2)</f>
        <v>11.69</v>
      </c>
      <c r="Z249">
        <f>(SUM(Z9:Z248))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PLAVÁRNE 2.ETAPA - BARDEJOV (  WELLNESS ) 2.časť / SO 01 - PLAVÁREŃ - ASR+STATIKA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5" sqref="J5"/>
    </sheetView>
  </sheetViews>
  <sheetFormatPr defaultRowHeight="15" x14ac:dyDescent="0.2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22</v>
      </c>
      <c r="H2" s="16"/>
      <c r="I2" s="27"/>
      <c r="J2" s="31"/>
    </row>
    <row r="3" spans="1:23" ht="18" customHeight="1" x14ac:dyDescent="0.25">
      <c r="A3" s="11"/>
      <c r="B3" s="40" t="s">
        <v>555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5">
      <c r="A4" s="11"/>
      <c r="B4" s="23"/>
      <c r="C4" s="20"/>
      <c r="D4" s="17"/>
      <c r="E4" s="17"/>
      <c r="F4" s="17"/>
      <c r="G4" s="17"/>
      <c r="H4" s="17"/>
      <c r="I4" s="44" t="s">
        <v>24</v>
      </c>
      <c r="J4" s="32"/>
    </row>
    <row r="5" spans="1:23" ht="18" customHeight="1" thickBot="1" x14ac:dyDescent="0.3">
      <c r="A5" s="11"/>
      <c r="B5" s="45" t="s">
        <v>25</v>
      </c>
      <c r="C5" s="20"/>
      <c r="D5" s="17"/>
      <c r="E5" s="17"/>
      <c r="F5" s="46" t="s">
        <v>26</v>
      </c>
      <c r="G5" s="17"/>
      <c r="H5" s="17"/>
      <c r="I5" s="44" t="s">
        <v>27</v>
      </c>
      <c r="J5" s="192">
        <v>42859</v>
      </c>
    </row>
    <row r="6" spans="1:23" ht="18" customHeight="1" thickTop="1" x14ac:dyDescent="0.25">
      <c r="A6" s="11"/>
      <c r="B6" s="55" t="s">
        <v>28</v>
      </c>
      <c r="C6" s="51"/>
      <c r="D6" s="52"/>
      <c r="E6" s="52"/>
      <c r="F6" s="52"/>
      <c r="G6" s="56" t="s">
        <v>29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30</v>
      </c>
      <c r="H7" s="18"/>
      <c r="I7" s="29"/>
      <c r="J7" s="49"/>
    </row>
    <row r="8" spans="1:23" ht="18" customHeight="1" x14ac:dyDescent="0.25">
      <c r="A8" s="11"/>
      <c r="B8" s="45" t="s">
        <v>31</v>
      </c>
      <c r="C8" s="20"/>
      <c r="D8" s="17"/>
      <c r="E8" s="17"/>
      <c r="F8" s="17"/>
      <c r="G8" s="46" t="s">
        <v>29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30</v>
      </c>
      <c r="H9" s="17"/>
      <c r="I9" s="28"/>
      <c r="J9" s="32"/>
    </row>
    <row r="10" spans="1:23" ht="18" customHeight="1" x14ac:dyDescent="0.25">
      <c r="A10" s="11"/>
      <c r="B10" s="45" t="s">
        <v>32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30</v>
      </c>
      <c r="H11" s="17"/>
      <c r="I11" s="28"/>
      <c r="J11" s="32"/>
    </row>
    <row r="12" spans="1:23" ht="18" customHeight="1" thickTop="1" x14ac:dyDescent="0.3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3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4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33</v>
      </c>
      <c r="C15" s="91" t="s">
        <v>6</v>
      </c>
      <c r="D15" s="91" t="s">
        <v>59</v>
      </c>
      <c r="E15" s="92" t="s">
        <v>60</v>
      </c>
      <c r="F15" s="104" t="s">
        <v>61</v>
      </c>
      <c r="G15" s="58" t="s">
        <v>38</v>
      </c>
      <c r="H15" s="61" t="s">
        <v>39</v>
      </c>
      <c r="I15" s="27"/>
      <c r="J15" s="54"/>
    </row>
    <row r="16" spans="1:23" ht="18" customHeight="1" x14ac:dyDescent="0.25">
      <c r="A16" s="11"/>
      <c r="B16" s="93">
        <v>1</v>
      </c>
      <c r="C16" s="94" t="s">
        <v>34</v>
      </c>
      <c r="D16" s="95"/>
      <c r="E16" s="96"/>
      <c r="F16" s="105"/>
      <c r="G16" s="59">
        <v>6</v>
      </c>
      <c r="H16" s="114" t="s">
        <v>40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35</v>
      </c>
      <c r="D17" s="77">
        <f>'Rekap 13501'!B12</f>
        <v>0</v>
      </c>
      <c r="E17" s="75">
        <f>'Rekap 13501'!C12</f>
        <v>0</v>
      </c>
      <c r="F17" s="80">
        <f>'Rekap 13501'!D12</f>
        <v>0</v>
      </c>
      <c r="G17" s="60">
        <v>7</v>
      </c>
      <c r="H17" s="115" t="s">
        <v>41</v>
      </c>
      <c r="I17" s="128"/>
      <c r="J17" s="126">
        <f>'SO 13501'!Z15</f>
        <v>0</v>
      </c>
    </row>
    <row r="18" spans="1:26" ht="18" customHeight="1" x14ac:dyDescent="0.35">
      <c r="A18" s="11"/>
      <c r="B18" s="67">
        <v>3</v>
      </c>
      <c r="C18" s="71" t="s">
        <v>36</v>
      </c>
      <c r="D18" s="78"/>
      <c r="E18" s="76"/>
      <c r="F18" s="81"/>
      <c r="G18" s="60">
        <v>8</v>
      </c>
      <c r="H18" s="115" t="s">
        <v>42</v>
      </c>
      <c r="I18" s="128"/>
      <c r="J18" s="126">
        <v>0</v>
      </c>
    </row>
    <row r="19" spans="1:26" ht="18" customHeight="1" x14ac:dyDescent="0.3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4">
      <c r="A20" s="11"/>
      <c r="B20" s="67">
        <v>5</v>
      </c>
      <c r="C20" s="73" t="s">
        <v>37</v>
      </c>
      <c r="D20" s="79"/>
      <c r="E20" s="99"/>
      <c r="F20" s="106">
        <f>SUM(F16:F19)</f>
        <v>0</v>
      </c>
      <c r="G20" s="60">
        <v>10</v>
      </c>
      <c r="H20" s="115" t="s">
        <v>37</v>
      </c>
      <c r="I20" s="130"/>
      <c r="J20" s="98">
        <f>SUM(J16:J19)</f>
        <v>0</v>
      </c>
    </row>
    <row r="21" spans="1:26" ht="18" customHeight="1" thickTop="1" x14ac:dyDescent="0.35">
      <c r="A21" s="11"/>
      <c r="B21" s="64" t="s">
        <v>49</v>
      </c>
      <c r="C21" s="68" t="s">
        <v>7</v>
      </c>
      <c r="D21" s="74"/>
      <c r="E21" s="19"/>
      <c r="F21" s="97"/>
      <c r="G21" s="64" t="s">
        <v>55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50</v>
      </c>
      <c r="D22" s="86"/>
      <c r="E22" s="88" t="s">
        <v>53</v>
      </c>
      <c r="F22" s="80">
        <f>((F16*U22*0)+(F17*V22*0)+(F18*W22*0))/100</f>
        <v>0</v>
      </c>
      <c r="G22" s="59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51</v>
      </c>
      <c r="D23" s="65"/>
      <c r="E23" s="88" t="s">
        <v>54</v>
      </c>
      <c r="F23" s="81">
        <f>((F16*U23*0)+(F17*V23*0)+(F18*W23*0))/100</f>
        <v>0</v>
      </c>
      <c r="G23" s="60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52</v>
      </c>
      <c r="D24" s="65"/>
      <c r="E24" s="88" t="s">
        <v>53</v>
      </c>
      <c r="F24" s="81">
        <f>((F16*U24*0)+(F17*V24*0)+(F18*W24*0))/100</f>
        <v>0</v>
      </c>
      <c r="G24" s="60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4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37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43</v>
      </c>
      <c r="H27" s="103" t="s">
        <v>44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45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46</v>
      </c>
      <c r="I29" s="122">
        <f>J28-SUM('SO 13501'!K9:'SO 13501'!K14)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47</v>
      </c>
      <c r="I30" s="88">
        <f>SUM('SO 13501'!K9:'SO 13501'!K14)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37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29</vt:i4>
      </vt:variant>
      <vt:variant>
        <vt:lpstr>Pomenované rozsahy</vt:lpstr>
      </vt:variant>
      <vt:variant>
        <vt:i4>18</vt:i4>
      </vt:variant>
    </vt:vector>
  </HeadingPairs>
  <TitlesOfParts>
    <vt:vector size="47" baseType="lpstr">
      <vt:lpstr>Rekapitulácia</vt:lpstr>
      <vt:lpstr>Krycí list stavby</vt:lpstr>
      <vt:lpstr>Kryci_list 13482</vt:lpstr>
      <vt:lpstr>Rekap 13482</vt:lpstr>
      <vt:lpstr>SO 13482</vt:lpstr>
      <vt:lpstr>Kryci_list 13492</vt:lpstr>
      <vt:lpstr>Rekap 13492</vt:lpstr>
      <vt:lpstr>SO 13492</vt:lpstr>
      <vt:lpstr>Kryci_list 13501</vt:lpstr>
      <vt:lpstr>Rekap 13501</vt:lpstr>
      <vt:lpstr>SO 13501</vt:lpstr>
      <vt:lpstr>Kryci_list 13502</vt:lpstr>
      <vt:lpstr>Rekap 13502</vt:lpstr>
      <vt:lpstr>SO 13502</vt:lpstr>
      <vt:lpstr>Kryci_list 13503</vt:lpstr>
      <vt:lpstr>Rekap 13503</vt:lpstr>
      <vt:lpstr>SO 13503</vt:lpstr>
      <vt:lpstr>Kryci_list 13504</vt:lpstr>
      <vt:lpstr>Rekap 13504</vt:lpstr>
      <vt:lpstr>SO 13504</vt:lpstr>
      <vt:lpstr>Kryci_list 13505</vt:lpstr>
      <vt:lpstr>Rekap 13505</vt:lpstr>
      <vt:lpstr>SO 13505</vt:lpstr>
      <vt:lpstr>Kryci_list 13506</vt:lpstr>
      <vt:lpstr>Rekap 13506</vt:lpstr>
      <vt:lpstr>SO 13506</vt:lpstr>
      <vt:lpstr>Kryci_list 13507</vt:lpstr>
      <vt:lpstr>Rekap 13507</vt:lpstr>
      <vt:lpstr>SO 13507</vt:lpstr>
      <vt:lpstr>'Rekap 13482'!Názvy_tlače</vt:lpstr>
      <vt:lpstr>'Rekap 13492'!Názvy_tlače</vt:lpstr>
      <vt:lpstr>'Rekap 13501'!Názvy_tlače</vt:lpstr>
      <vt:lpstr>'Rekap 13502'!Názvy_tlače</vt:lpstr>
      <vt:lpstr>'Rekap 13503'!Názvy_tlače</vt:lpstr>
      <vt:lpstr>'Rekap 13504'!Názvy_tlače</vt:lpstr>
      <vt:lpstr>'Rekap 13505'!Názvy_tlače</vt:lpstr>
      <vt:lpstr>'Rekap 13506'!Názvy_tlače</vt:lpstr>
      <vt:lpstr>'Rekap 13507'!Názvy_tlače</vt:lpstr>
      <vt:lpstr>'SO 13482'!Názvy_tlače</vt:lpstr>
      <vt:lpstr>'SO 13492'!Názvy_tlače</vt:lpstr>
      <vt:lpstr>'SO 13501'!Názvy_tlače</vt:lpstr>
      <vt:lpstr>'SO 13502'!Názvy_tlače</vt:lpstr>
      <vt:lpstr>'SO 13503'!Názvy_tlače</vt:lpstr>
      <vt:lpstr>'SO 13504'!Názvy_tlače</vt:lpstr>
      <vt:lpstr>'SO 13505'!Názvy_tlače</vt:lpstr>
      <vt:lpstr>'SO 13506'!Názvy_tlače</vt:lpstr>
      <vt:lpstr>'SO 13507'!Názvy_tlače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peterj</dc:creator>
  <cp:lastModifiedBy>Uživatel</cp:lastModifiedBy>
  <dcterms:created xsi:type="dcterms:W3CDTF">2017-05-10T08:18:14Z</dcterms:created>
  <dcterms:modified xsi:type="dcterms:W3CDTF">2017-05-13T11:05:28Z</dcterms:modified>
</cp:coreProperties>
</file>