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6" yWindow="564" windowWidth="14076" windowHeight="9732" firstSheet="1" activeTab="1"/>
  </bookViews>
  <sheets>
    <sheet name="Rekapitulácia stavby" sheetId="1" state="veryHidden" r:id="rId1"/>
    <sheet name="13619 - Rekonštrukcia maš..." sheetId="2" r:id="rId2"/>
  </sheets>
  <definedNames>
    <definedName name="_xlnm._FilterDatabase" localSheetId="1" hidden="1">'13619 - Rekonštrukcia maš...'!$C$123:$K$195</definedName>
    <definedName name="_xlnm.Print_Titles" localSheetId="1">'13619 - Rekonštrukcia maš...'!$123:$123</definedName>
    <definedName name="_xlnm.Print_Titles" localSheetId="0">'Rekapitulácia stavby'!$92:$92</definedName>
    <definedName name="_xlnm.Print_Area" localSheetId="1">'13619 - Rekonštrukcia maš...'!$C$4:$J$76,'13619 - Rekonštrukcia maš...'!$C$82:$J$107,'13619 - Rekonštrukcia maš...'!$C$113:$K$195</definedName>
    <definedName name="_xlnm.Print_Area" localSheetId="0">'Rekapitulácia stavby'!$D$4:$AO$76,'Rekapitulácia stavby'!$C$82:$AQ$96</definedName>
  </definedNames>
  <calcPr calcId="144525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195" i="2"/>
  <c r="BH195" i="2"/>
  <c r="BG195" i="2"/>
  <c r="BE195" i="2"/>
  <c r="T195" i="2"/>
  <c r="T194" i="2"/>
  <c r="R195" i="2"/>
  <c r="R194" i="2"/>
  <c r="P195" i="2"/>
  <c r="P194" i="2"/>
  <c r="BK195" i="2"/>
  <c r="BK194" i="2"/>
  <c r="J194" i="2" s="1"/>
  <c r="J106" i="2" s="1"/>
  <c r="J195" i="2"/>
  <c r="BF195" i="2" s="1"/>
  <c r="BI193" i="2"/>
  <c r="BH193" i="2"/>
  <c r="BG193" i="2"/>
  <c r="BE193" i="2"/>
  <c r="T193" i="2"/>
  <c r="T192" i="2"/>
  <c r="R193" i="2"/>
  <c r="R192" i="2"/>
  <c r="P193" i="2"/>
  <c r="P192" i="2"/>
  <c r="BK193" i="2"/>
  <c r="BK192" i="2"/>
  <c r="J192" i="2" s="1"/>
  <c r="J105" i="2" s="1"/>
  <c r="J193" i="2"/>
  <c r="BF193" i="2" s="1"/>
  <c r="BI191" i="2"/>
  <c r="BH191" i="2"/>
  <c r="BG191" i="2"/>
  <c r="BE191" i="2"/>
  <c r="T191" i="2"/>
  <c r="R191" i="2"/>
  <c r="P191" i="2"/>
  <c r="BK191" i="2"/>
  <c r="J191" i="2"/>
  <c r="BF191" i="2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J183" i="2"/>
  <c r="BF183" i="2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T177" i="2"/>
  <c r="R178" i="2"/>
  <c r="R177" i="2"/>
  <c r="P178" i="2"/>
  <c r="P177" i="2"/>
  <c r="BK178" i="2"/>
  <c r="BK177" i="2"/>
  <c r="J177" i="2" s="1"/>
  <c r="J104" i="2" s="1"/>
  <c r="J178" i="2"/>
  <c r="BF178" i="2" s="1"/>
  <c r="BI176" i="2"/>
  <c r="BH176" i="2"/>
  <c r="BG176" i="2"/>
  <c r="BE176" i="2"/>
  <c r="T176" i="2"/>
  <c r="T175" i="2"/>
  <c r="R176" i="2"/>
  <c r="R175" i="2"/>
  <c r="P176" i="2"/>
  <c r="P175" i="2"/>
  <c r="BK176" i="2"/>
  <c r="BK175" i="2"/>
  <c r="J175" i="2" s="1"/>
  <c r="J103" i="2" s="1"/>
  <c r="J176" i="2"/>
  <c r="BF176" i="2" s="1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/>
  <c r="BI170" i="2"/>
  <c r="BH170" i="2"/>
  <c r="BG170" i="2"/>
  <c r="BE170" i="2"/>
  <c r="T170" i="2"/>
  <c r="R170" i="2"/>
  <c r="P170" i="2"/>
  <c r="BK170" i="2"/>
  <c r="J170" i="2"/>
  <c r="BF170" i="2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T164" i="2"/>
  <c r="R165" i="2"/>
  <c r="R164" i="2"/>
  <c r="P165" i="2"/>
  <c r="P164" i="2"/>
  <c r="BK165" i="2"/>
  <c r="BK164" i="2"/>
  <c r="J164" i="2" s="1"/>
  <c r="J102" i="2" s="1"/>
  <c r="J165" i="2"/>
  <c r="BF165" i="2" s="1"/>
  <c r="BI163" i="2"/>
  <c r="BH163" i="2"/>
  <c r="BG163" i="2"/>
  <c r="BE163" i="2"/>
  <c r="T163" i="2"/>
  <c r="T162" i="2"/>
  <c r="R163" i="2"/>
  <c r="R162" i="2"/>
  <c r="P163" i="2"/>
  <c r="P162" i="2"/>
  <c r="BK163" i="2"/>
  <c r="BK162" i="2"/>
  <c r="J162" i="2" s="1"/>
  <c r="J101" i="2" s="1"/>
  <c r="J163" i="2"/>
  <c r="BF163" i="2" s="1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T149" i="2"/>
  <c r="T148" i="2" s="1"/>
  <c r="R150" i="2"/>
  <c r="R149" i="2" s="1"/>
  <c r="R148" i="2" s="1"/>
  <c r="P150" i="2"/>
  <c r="P149" i="2"/>
  <c r="P148" i="2" s="1"/>
  <c r="BK150" i="2"/>
  <c r="BK149" i="2" s="1"/>
  <c r="J150" i="2"/>
  <c r="BF150" i="2"/>
  <c r="BI147" i="2"/>
  <c r="BH147" i="2"/>
  <c r="BG147" i="2"/>
  <c r="BE147" i="2"/>
  <c r="T147" i="2"/>
  <c r="T146" i="2"/>
  <c r="R147" i="2"/>
  <c r="R146" i="2"/>
  <c r="P147" i="2"/>
  <c r="P146" i="2"/>
  <c r="BK147" i="2"/>
  <c r="BK146" i="2"/>
  <c r="J146" i="2" s="1"/>
  <c r="J98" i="2" s="1"/>
  <c r="J147" i="2"/>
  <c r="BF147" i="2" s="1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BK138" i="2" s="1"/>
  <c r="J138" i="2" s="1"/>
  <c r="J97" i="2" s="1"/>
  <c r="J140" i="2"/>
  <c r="BF140" i="2"/>
  <c r="BI139" i="2"/>
  <c r="BH139" i="2"/>
  <c r="BG139" i="2"/>
  <c r="BE139" i="2"/>
  <c r="T139" i="2"/>
  <c r="T138" i="2"/>
  <c r="R139" i="2"/>
  <c r="R138" i="2"/>
  <c r="P139" i="2"/>
  <c r="P138" i="2"/>
  <c r="BK139" i="2"/>
  <c r="J139" i="2"/>
  <c r="BF139" i="2" s="1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BG128" i="2"/>
  <c r="BE128" i="2"/>
  <c r="T128" i="2"/>
  <c r="R128" i="2"/>
  <c r="P128" i="2"/>
  <c r="BK128" i="2"/>
  <c r="J128" i="2"/>
  <c r="BF128" i="2"/>
  <c r="BI127" i="2"/>
  <c r="F35" i="2"/>
  <c r="BD95" i="1" s="1"/>
  <c r="BD94" i="1" s="1"/>
  <c r="W33" i="1" s="1"/>
  <c r="BH127" i="2"/>
  <c r="F34" i="2" s="1"/>
  <c r="BC95" i="1" s="1"/>
  <c r="BC94" i="1" s="1"/>
  <c r="BG127" i="2"/>
  <c r="F33" i="2"/>
  <c r="BB95" i="1" s="1"/>
  <c r="BB94" i="1" s="1"/>
  <c r="BE127" i="2"/>
  <c r="F31" i="2" s="1"/>
  <c r="AZ95" i="1" s="1"/>
  <c r="AZ94" i="1" s="1"/>
  <c r="T127" i="2"/>
  <c r="T126" i="2"/>
  <c r="T125" i="2" s="1"/>
  <c r="R127" i="2"/>
  <c r="R126" i="2"/>
  <c r="R125" i="2" s="1"/>
  <c r="R124" i="2" s="1"/>
  <c r="P127" i="2"/>
  <c r="P126" i="2"/>
  <c r="P125" i="2" s="1"/>
  <c r="P124" i="2" s="1"/>
  <c r="AU95" i="1" s="1"/>
  <c r="AU94" i="1" s="1"/>
  <c r="BK127" i="2"/>
  <c r="BK126" i="2" s="1"/>
  <c r="J127" i="2"/>
  <c r="BF127" i="2" s="1"/>
  <c r="J120" i="2"/>
  <c r="F120" i="2"/>
  <c r="F118" i="2"/>
  <c r="E116" i="2"/>
  <c r="J89" i="2"/>
  <c r="F89" i="2"/>
  <c r="F87" i="2"/>
  <c r="E85" i="2"/>
  <c r="J22" i="2"/>
  <c r="E22" i="2"/>
  <c r="J121" i="2" s="1"/>
  <c r="J21" i="2"/>
  <c r="J16" i="2"/>
  <c r="E16" i="2"/>
  <c r="F121" i="2"/>
  <c r="F90" i="2"/>
  <c r="J15" i="2"/>
  <c r="J10" i="2"/>
  <c r="J118" i="2"/>
  <c r="J87" i="2"/>
  <c r="AS94" i="1"/>
  <c r="L90" i="1"/>
  <c r="AM90" i="1"/>
  <c r="AM89" i="1"/>
  <c r="L89" i="1"/>
  <c r="AM87" i="1"/>
  <c r="L87" i="1"/>
  <c r="L85" i="1"/>
  <c r="L84" i="1"/>
  <c r="F32" i="2" l="1"/>
  <c r="BA95" i="1" s="1"/>
  <c r="BA94" i="1" s="1"/>
  <c r="J32" i="2"/>
  <c r="AW95" i="1" s="1"/>
  <c r="W29" i="1"/>
  <c r="AV94" i="1"/>
  <c r="J126" i="2"/>
  <c r="J96" i="2" s="1"/>
  <c r="BK125" i="2"/>
  <c r="W31" i="1"/>
  <c r="AX94" i="1"/>
  <c r="J149" i="2"/>
  <c r="J100" i="2" s="1"/>
  <c r="BK148" i="2"/>
  <c r="J148" i="2" s="1"/>
  <c r="J99" i="2" s="1"/>
  <c r="T124" i="2"/>
  <c r="AY94" i="1"/>
  <c r="W32" i="1"/>
  <c r="J31" i="2"/>
  <c r="AV95" i="1" s="1"/>
  <c r="AT95" i="1" s="1"/>
  <c r="J90" i="2"/>
  <c r="AW94" i="1" l="1"/>
  <c r="AK30" i="1" s="1"/>
  <c r="W30" i="1"/>
  <c r="AK29" i="1"/>
  <c r="J125" i="2"/>
  <c r="J95" i="2" s="1"/>
  <c r="BK124" i="2"/>
  <c r="J124" i="2" s="1"/>
  <c r="J28" i="2" l="1"/>
  <c r="J94" i="2"/>
  <c r="AT94" i="1"/>
  <c r="AG95" i="1" l="1"/>
  <c r="J37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<sst xmlns="http://schemas.openxmlformats.org/spreadsheetml/2006/main" count="1163" uniqueCount="371">
  <si>
    <t>Export Komplet</t>
  </si>
  <si>
    <t/>
  </si>
  <si>
    <t>2.0</t>
  </si>
  <si>
    <t>False</t>
  </si>
  <si>
    <t>{51a3cb21-8a5c-434b-921b-ebfafa5449b1}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</si>
  <si>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</si>
  <si>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</si>
  <si>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</si>
  <si>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</si>
  <si>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</si>
  <si>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</si>
  <si>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</si>
  <si>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13619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</si>
  <si>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</si>
  <si>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</si>
  <si>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maštale</t>
  </si>
  <si>
    <t>JKSO:</t>
  </si>
  <si>
    <t>KS:</t>
  </si>
  <si>
    <t>Miesto:</t>
  </si>
  <si>
    <t xml:space="preserve">Klokočov </t>
  </si>
  <si>
    <t>Dátum:</t>
  </si>
  <si>
    <t>22. 8. 2019</t>
  </si>
  <si>
    <t>Objednávateľ:</t>
  </si>
  <si>
    <t>IČO:</t>
  </si>
  <si>
    <t>Paint horses, s.r.o., Klokočov 175</t>
  </si>
  <si>
    <t>IČ DPH:</t>
  </si>
  <si>
    <t>Zhotoviteľ:</t>
  </si>
  <si>
    <t>Vyplň údaj</t>
  </si>
  <si>
    <t>Projektant:</t>
  </si>
  <si>
    <t xml:space="preserve">JEGON Michalovce 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</si>
  <si>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</si>
  <si>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</si>
  <si>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</si>
  <si>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</si>
  <si>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</si>
  <si>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</si>
  <si>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</si>
  <si>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</si>
  <si>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</si>
  <si>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</si>
  <si>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</si>
  <si>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</si>
  <si>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</si>
  <si>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</si>
  <si>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</si>
  <si>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</si>
  <si>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</si>
  <si>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</si>
  <si>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</si>
  <si>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</si>
  <si>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</si>
  <si>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</si>
  <si>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</si>
  <si>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</si>
  <si>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</si>
  <si>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</si>
  <si>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</si>
  <si>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</si>
  <si>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</si>
  <si>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</si>
  <si>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</si>
  <si>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</si>
  <si>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</si>
  <si>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</si>
  <si>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</si>
  <si>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</si>
  <si>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</si>
  <si>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</si>
  <si>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</si>
  <si>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</si>
  <si>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</si>
  <si>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</si>
  <si>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</si>
  <si>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</si>
  <si>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</si>
  <si>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</si>
  <si>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</si>
  <si>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</si>
  <si>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</si>
  <si>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</si>
  <si>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</si>
  <si>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</si>
  <si>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</si>
  <si>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</si>
  <si>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</si>
  <si>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</si>
  <si>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</si>
  <si>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</si>
  <si>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</si>
  <si>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</si>
  <si>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</si>
  <si>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</si>
  <si>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</si>
  <si>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</si>
  <si>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</si>
  <si>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</si>
  <si>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</si>
  <si>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</si>
  <si>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</si>
  <si>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</si>
  <si>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</si>
  <si>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</si>
  <si>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</si>
  <si>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</si>
  <si>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</si>
  <si>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</si>
  <si>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</si>
  <si>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</si>
  <si>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</si>
  <si>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</si>
  <si>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</si>
  <si>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</si>
  <si>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</si>
  <si>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</si>
  <si>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</si>
  <si>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</si>
  <si>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</si>
  <si>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</si>
  <si>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612465120</t>
  </si>
  <si>
    <t>Príprava vnútorného podkladu stien BAUMIT, základný náter Baumit PremiumPrimer</t>
  </si>
  <si>
    <t>m2</t>
  </si>
  <si>
    <t>4</t>
  </si>
  <si>
    <t>2</t>
  </si>
  <si>
    <t>-1136297463</t>
  </si>
  <si>
    <t>612465146</t>
  </si>
  <si>
    <t>Vnútorná omietka stien tenkovrstvová BAUMIT, strojné nanášanie, Vápenná tenkovrstvová omietka, hr. 6 mm</t>
  </si>
  <si>
    <t>858031863</t>
  </si>
  <si>
    <t>3</t>
  </si>
  <si>
    <t>612481119</t>
  </si>
  <si>
    <t>Potiahnutie vnútorných stien sklotextílnou mriežkou s celoplošným prilepením</t>
  </si>
  <si>
    <t>1788338223</t>
  </si>
  <si>
    <t>622464231</t>
  </si>
  <si>
    <t>Vonkajšia omietka stien tenkovrstvová BAUMIT, silikónová, Baumit SilikonTop, škrabaná, hr. 1,5 mm</t>
  </si>
  <si>
    <t>1081884183</t>
  </si>
  <si>
    <t>5</t>
  </si>
  <si>
    <t>622466123</t>
  </si>
  <si>
    <t>Príprava vonkajšieho podkladu stien BAUMIT, základný náter SanovaPrimer</t>
  </si>
  <si>
    <t>465007295</t>
  </si>
  <si>
    <t>622481119</t>
  </si>
  <si>
    <t>Potiahnutie vonkajších stien sklotextílnou mriežkou s celoplošným prilepením</t>
  </si>
  <si>
    <t>1628783682</t>
  </si>
  <si>
    <t>7</t>
  </si>
  <si>
    <t>631312121</t>
  </si>
  <si>
    <t>Doplnenie existujúcich mazanín prostým betónom bez poteru o ploche 1-4 m2 a hr.do 80 mm</t>
  </si>
  <si>
    <t>m3</t>
  </si>
  <si>
    <t>1546596508</t>
  </si>
  <si>
    <t>8</t>
  </si>
  <si>
    <t>642942111</t>
  </si>
  <si>
    <t>Osadenie oceľovej dverovej zárubne alebo rámu, plochy otvoru do 2,5 m2</t>
  </si>
  <si>
    <t>ks</t>
  </si>
  <si>
    <t>-19789237</t>
  </si>
  <si>
    <t>9</t>
  </si>
  <si>
    <t>M</t>
  </si>
  <si>
    <t>553310017100</t>
  </si>
  <si>
    <t>Zárubňa skrytá pre otočné dvere LATENTE čistý priechod š. 600-900 mm, v. 1980 až 2400 mm, hr. priečky 301-600 mm</t>
  </si>
  <si>
    <t>-1861607333</t>
  </si>
  <si>
    <t>10</t>
  </si>
  <si>
    <t>553310008300</t>
  </si>
  <si>
    <t>Zárubňa oceľová CgU šxvxhr 600x1970x160 mm L</t>
  </si>
  <si>
    <t>-1051491124</t>
  </si>
  <si>
    <t>11</t>
  </si>
  <si>
    <t>553310008700</t>
  </si>
  <si>
    <t>Zárubňa oceľová CgU šxvxhr 800x1970x160 mm L</t>
  </si>
  <si>
    <t>1423737329</t>
  </si>
  <si>
    <t>Ostatné konštrukcie a práce-búranie</t>
  </si>
  <si>
    <t>12</t>
  </si>
  <si>
    <t>968062355</t>
  </si>
  <si>
    <t>Vybúranie drevených rámov okien dvojitých alebo zdvojených, plochy do 2 m2,  -0,06200t</t>
  </si>
  <si>
    <t>-1240476109</t>
  </si>
  <si>
    <t>13</t>
  </si>
  <si>
    <t>968062455</t>
  </si>
  <si>
    <t>Vybúranie drevených dverových zárubní plochy do 2 m2,  -0,08800t</t>
  </si>
  <si>
    <t>-161407633</t>
  </si>
  <si>
    <t>14</t>
  </si>
  <si>
    <t>968062456</t>
  </si>
  <si>
    <t>Vybúranie drevených dverových zárubní plochy nad 2 m2,  -0,06700t</t>
  </si>
  <si>
    <t>-1149846277</t>
  </si>
  <si>
    <t>15</t>
  </si>
  <si>
    <t>978015291</t>
  </si>
  <si>
    <t>Otlčenie omietok vonkajších priečelí jednoduchých, s vyškriabaním škár, očistením muriva, v rozsahu do 100 %,  -0,05900t</t>
  </si>
  <si>
    <t>-1562942738</t>
  </si>
  <si>
    <t>16</t>
  </si>
  <si>
    <t>979081111</t>
  </si>
  <si>
    <t>Odvoz sutiny a vybúraných hmôt na skládku do 1 km</t>
  </si>
  <si>
    <t>t</t>
  </si>
  <si>
    <t>1383047300</t>
  </si>
  <si>
    <t>17</t>
  </si>
  <si>
    <t>979081121</t>
  </si>
  <si>
    <t>Odvoz sutiny a vybúraných hmôt na skládku za každý ďalší 1 km</t>
  </si>
  <si>
    <t>-1501315075</t>
  </si>
  <si>
    <t>18</t>
  </si>
  <si>
    <t>979089012</t>
  </si>
  <si>
    <t>Poplatok za skladovanie - betón, tehly, dlaždice (17 01) ostatné</t>
  </si>
  <si>
    <t>1189569386</t>
  </si>
  <si>
    <t>99</t>
  </si>
  <si>
    <t>Presun hmôt HSV</t>
  </si>
  <si>
    <t>19</t>
  </si>
  <si>
    <t>998011001</t>
  </si>
  <si>
    <t>Presun hmôt pre budovy  (801, 803, 812), zvislá konštr. z tehál, tvárnic, z kovu výšky do 6 m</t>
  </si>
  <si>
    <t>-1496281064</t>
  </si>
  <si>
    <t>PSV</t>
  </si>
  <si>
    <t>Práce a dodávky PSV</t>
  </si>
  <si>
    <t>762</t>
  </si>
  <si>
    <t>Konštrukcie tesárske</t>
  </si>
  <si>
    <t>762341022</t>
  </si>
  <si>
    <t>Montáž debnenia odkvapov z tatranského profilu pre všetky druhy striech</t>
  </si>
  <si>
    <t>78115471</t>
  </si>
  <si>
    <t>21</t>
  </si>
  <si>
    <t>611920005900</t>
  </si>
  <si>
    <t>Drevený obklad tatranský profil, hrúbka 17 mm, šírka 150 mm, smrek, I. trieda</t>
  </si>
  <si>
    <t>32</t>
  </si>
  <si>
    <t>-533449466</t>
  </si>
  <si>
    <t>22</t>
  </si>
  <si>
    <t>762341032</t>
  </si>
  <si>
    <t>Montáž debnenia štítových hrán z tatranského profilu pre všetky druhy striech</t>
  </si>
  <si>
    <t>-403538562</t>
  </si>
  <si>
    <t>23</t>
  </si>
  <si>
    <t>1418925135</t>
  </si>
  <si>
    <t>24</t>
  </si>
  <si>
    <t>762341201</t>
  </si>
  <si>
    <t>Montáž latovania jednoduchých striech pre sklon do 60°</t>
  </si>
  <si>
    <t>m</t>
  </si>
  <si>
    <t>465724502</t>
  </si>
  <si>
    <t>25</t>
  </si>
  <si>
    <t>605330001600</t>
  </si>
  <si>
    <t>Laty zo smreku akosť A prierez do 25 cm2, dĺ. 300-990 mm</t>
  </si>
  <si>
    <t>-2127555841</t>
  </si>
  <si>
    <t>26</t>
  </si>
  <si>
    <t>762341251</t>
  </si>
  <si>
    <t>Montáž kontralát pre sklon do 22°</t>
  </si>
  <si>
    <t>-1468768682</t>
  </si>
  <si>
    <t>27</t>
  </si>
  <si>
    <t>-464975577</t>
  </si>
  <si>
    <t>28</t>
  </si>
  <si>
    <t>762395000</t>
  </si>
  <si>
    <t>Spojovacie prostriedky pre viazané konštrukcie krovov, debnenie a laťovanie, nadstrešné konštr., spádové kliny - svorky, dosky, klince, pásová oceľ, vruty</t>
  </si>
  <si>
    <t>443784385</t>
  </si>
  <si>
    <t>29</t>
  </si>
  <si>
    <t>762812370</t>
  </si>
  <si>
    <t>Montáž záklopu vrchné na pero a drážku, polodrážku</t>
  </si>
  <si>
    <t>-126345493</t>
  </si>
  <si>
    <t>30</t>
  </si>
  <si>
    <t>-128429099</t>
  </si>
  <si>
    <t>31</t>
  </si>
  <si>
    <t>998762102</t>
  </si>
  <si>
    <t>Presun hmôt pre konštrukcie tesárske v objektoch výšky do 12 m</t>
  </si>
  <si>
    <t>-336247932</t>
  </si>
  <si>
    <t>763</t>
  </si>
  <si>
    <t>Konštrukcie - drevostavby</t>
  </si>
  <si>
    <t>763132210</t>
  </si>
  <si>
    <t>SDK podhľad KNAUF D112, závesná dvojvrstvová kca profil montažný CD a nosný UD, dosky GKF hr. 12,5 mm</t>
  </si>
  <si>
    <t>379133923</t>
  </si>
  <si>
    <t>764</t>
  </si>
  <si>
    <t>Konštrukcie klampiarske</t>
  </si>
  <si>
    <t>33</t>
  </si>
  <si>
    <t>764171709</t>
  </si>
  <si>
    <t>Krytina LINDAB - trapézový systém T-35, šírka 1025 mm, hr. 0,5 mm, sklon strechy do 30°</t>
  </si>
  <si>
    <t>1578741933</t>
  </si>
  <si>
    <t>34</t>
  </si>
  <si>
    <t>764171733</t>
  </si>
  <si>
    <t>Krytina LINDAB trapézový systém - hrebene z hrebenáčov s vetracím pásom, sklon strechy do 30°</t>
  </si>
  <si>
    <t>642637368</t>
  </si>
  <si>
    <t>35</t>
  </si>
  <si>
    <t>764171750</t>
  </si>
  <si>
    <t>Krytina LINDAB trapézový systém - záveterná lišta, sklon strechy do 30°</t>
  </si>
  <si>
    <t>170265316</t>
  </si>
  <si>
    <t>36</t>
  </si>
  <si>
    <t>764711112</t>
  </si>
  <si>
    <t>Oplechovanie parapetov z plechu LINDAB r.š. 160 mm</t>
  </si>
  <si>
    <t>1518721106</t>
  </si>
  <si>
    <t>37</t>
  </si>
  <si>
    <t>764751112</t>
  </si>
  <si>
    <t>Odpadová rúra kruhová D 100 mm Lindab Rainline Elite</t>
  </si>
  <si>
    <t>1548613282</t>
  </si>
  <si>
    <t>38</t>
  </si>
  <si>
    <t>764751142</t>
  </si>
  <si>
    <t>Výtokové koleno potrubia D 100 mm Lindab Rainline Elite</t>
  </si>
  <si>
    <t>-385941044</t>
  </si>
  <si>
    <t>39</t>
  </si>
  <si>
    <t>764751152</t>
  </si>
  <si>
    <t>Odskok odtokového potrubia D 100 mm Lindab Rainline Elite</t>
  </si>
  <si>
    <t>-390877697</t>
  </si>
  <si>
    <t>40</t>
  </si>
  <si>
    <t>764761121</t>
  </si>
  <si>
    <t>Žľab pododkvapový polkruhový R 125 mm, vrátane čela, hákov, rohov, kútov Lindab</t>
  </si>
  <si>
    <t>-1931903727</t>
  </si>
  <si>
    <t>41</t>
  </si>
  <si>
    <t>764761232</t>
  </si>
  <si>
    <t>Žľabový kotlík k polkruhovým žľabom D 150 mm Lindab Rainline Elite</t>
  </si>
  <si>
    <t>1897207423</t>
  </si>
  <si>
    <t>42</t>
  </si>
  <si>
    <t>998764101</t>
  </si>
  <si>
    <t>Presun hmôt pre konštrukcie klampiarske v objektoch výšky do 6 m</t>
  </si>
  <si>
    <t>-800304744</t>
  </si>
  <si>
    <t>765</t>
  </si>
  <si>
    <t>Konštrukcie - krytiny tvrdé</t>
  </si>
  <si>
    <t>43</t>
  </si>
  <si>
    <t>765901124</t>
  </si>
  <si>
    <t>Strešná fólia JUTA Jutadach Master 160, na plné debnenie</t>
  </si>
  <si>
    <t>200716750</t>
  </si>
  <si>
    <t>766</t>
  </si>
  <si>
    <t>Konštrukcie stolárske</t>
  </si>
  <si>
    <t>44</t>
  </si>
  <si>
    <t>766621081</t>
  </si>
  <si>
    <t>Montáž okna plastového na PUR penu</t>
  </si>
  <si>
    <t>-1348019575</t>
  </si>
  <si>
    <t>45</t>
  </si>
  <si>
    <t>611410001900</t>
  </si>
  <si>
    <t>Plastové okno jednokrídlové OS, vxš 880x1200 mm, izolačné dvojsklo, systém GEALAN 9000, 6 komorový profil</t>
  </si>
  <si>
    <t>1407343627</t>
  </si>
  <si>
    <t>46</t>
  </si>
  <si>
    <t>766641161</t>
  </si>
  <si>
    <t>Montáž dverí plastových, vchodových, 1 m obvodu dverí</t>
  </si>
  <si>
    <t>1910023851</t>
  </si>
  <si>
    <t>47</t>
  </si>
  <si>
    <t>611420000100</t>
  </si>
  <si>
    <t xml:space="preserve">Vstupné dvere plastové s nadsvetlikom  otváravé, vxš 2000x900 mm, vstup do soc. zariadenia </t>
  </si>
  <si>
    <t>-833661833</t>
  </si>
  <si>
    <t>48</t>
  </si>
  <si>
    <t>766662112</t>
  </si>
  <si>
    <t>Montáž dverového krídla otočného jednokrídlového poldrážkového, do existujúcej zárubne, vrátane kovania</t>
  </si>
  <si>
    <t>-1885430243</t>
  </si>
  <si>
    <t>49</t>
  </si>
  <si>
    <t>611610000400</t>
  </si>
  <si>
    <t>Dvere vnútorné jednokrídlové, šírka 600-900 mm, výplň papierová voština, povrch fólia M10, plné, SAPELI</t>
  </si>
  <si>
    <t>1679084730</t>
  </si>
  <si>
    <t>50</t>
  </si>
  <si>
    <t>766662114</t>
  </si>
  <si>
    <t>Montáž dverového krídla otočného jednokrídlového špeciálneho, do existujúcej zárubne, vrátane kovania</t>
  </si>
  <si>
    <t>-1638333221</t>
  </si>
  <si>
    <t>51</t>
  </si>
  <si>
    <t>611610003500</t>
  </si>
  <si>
    <t xml:space="preserve">Dvere jednokrídlové, šírka 900 mmv výška 2360 mm, drevené , priečne delené samostane otvarave časti </t>
  </si>
  <si>
    <t>1499640905</t>
  </si>
  <si>
    <t>52</t>
  </si>
  <si>
    <t>766662132</t>
  </si>
  <si>
    <t>Montáž dverového krídla otočného dvojkrídlového poldrážkového, do existujúcej zárubne, vrátane kovania</t>
  </si>
  <si>
    <t>1560220768</t>
  </si>
  <si>
    <t>53</t>
  </si>
  <si>
    <t>611720000600</t>
  </si>
  <si>
    <t>Dvere dvojkridlove 2220/2520</t>
  </si>
  <si>
    <t>-294377175</t>
  </si>
  <si>
    <t>54</t>
  </si>
  <si>
    <t>611720000400</t>
  </si>
  <si>
    <t>Dvere drevené dvojkridlove 1670/2000</t>
  </si>
  <si>
    <t>954364640</t>
  </si>
  <si>
    <t>55</t>
  </si>
  <si>
    <t>766694141</t>
  </si>
  <si>
    <t>Montáž parapetnej dosky plastovej šírky do 300 mm, dĺžky do 1000 mm</t>
  </si>
  <si>
    <t>1194514820</t>
  </si>
  <si>
    <t>56</t>
  </si>
  <si>
    <t>611560000400</t>
  </si>
  <si>
    <t xml:space="preserve">Parapetná doska plastová, šírka 300 mm, komôrková vnútorná, </t>
  </si>
  <si>
    <t>386135195</t>
  </si>
  <si>
    <t>57</t>
  </si>
  <si>
    <t>998766201</t>
  </si>
  <si>
    <t>Presun hmot pre konštrukcie stolárske v objektoch výšky do 6 m</t>
  </si>
  <si>
    <t>%</t>
  </si>
  <si>
    <t>-999664082</t>
  </si>
  <si>
    <t>783</t>
  </si>
  <si>
    <t>Nátery</t>
  </si>
  <si>
    <t>58</t>
  </si>
  <si>
    <t>783782404</t>
  </si>
  <si>
    <t>Nátery tesárskych konštrukcií, povrchová impregnácia proti drevokaznému hmyzu, hubám a plesniam, jednonásobná</t>
  </si>
  <si>
    <t>735068591</t>
  </si>
  <si>
    <t>784</t>
  </si>
  <si>
    <t>Maľby</t>
  </si>
  <si>
    <t>59</t>
  </si>
  <si>
    <t>784422273</t>
  </si>
  <si>
    <t>Maľby vápenné základné dvojnásobné, ručne nanášané na hrubozrnný podklad výšky do 3,80 m</t>
  </si>
  <si>
    <t>-693036628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</si>
</sst>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167" fontId="30" fillId="3" borderId="22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3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94" t="s">
        <v>5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5" t="s">
        <v>12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R5" s="17"/>
      <c r="BE5" s="185" t="s">
        <v>13</v>
      </c>
      <c r="BS5" s="14" t="s">
        <v>6</v>
      </c>
    </row>
    <row r="6" spans="1:74" s="1" customFormat="1" ht="36.9" customHeight="1">
      <c r="B6" s="17"/>
      <c r="D6" s="23" t="s">
        <v>14</v>
      </c>
      <c r="K6" s="216" t="s">
        <v>15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R6" s="17"/>
      <c r="BE6" s="186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86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86"/>
      <c r="BS8" s="14" t="s">
        <v>6</v>
      </c>
    </row>
    <row r="9" spans="1:74" s="1" customFormat="1" ht="14.4" customHeight="1">
      <c r="B9" s="17"/>
      <c r="AR9" s="17"/>
      <c r="BE9" s="186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86"/>
      <c r="BS10" s="14" t="s">
        <v>6</v>
      </c>
    </row>
    <row r="11" spans="1:74" s="1" customFormat="1" ht="18.45" customHeight="1">
      <c r="B11" s="17"/>
      <c r="E11" s="22" t="s">
        <v>24</v>
      </c>
      <c r="AK11" s="24" t="s">
        <v>25</v>
      </c>
      <c r="AN11" s="22" t="s">
        <v>1</v>
      </c>
      <c r="AR11" s="17"/>
      <c r="BE11" s="186"/>
      <c r="BS11" s="14" t="s">
        <v>6</v>
      </c>
    </row>
    <row r="12" spans="1:74" s="1" customFormat="1" ht="6.9" customHeight="1">
      <c r="B12" s="17"/>
      <c r="AR12" s="17"/>
      <c r="BE12" s="186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186"/>
      <c r="BS13" s="14" t="s">
        <v>6</v>
      </c>
    </row>
    <row r="14" spans="1:74" ht="13.2">
      <c r="B14" s="17"/>
      <c r="E14" s="217" t="s">
        <v>27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4" t="s">
        <v>25</v>
      </c>
      <c r="AN14" s="26" t="s">
        <v>27</v>
      </c>
      <c r="AR14" s="17"/>
      <c r="BE14" s="186"/>
      <c r="BS14" s="14" t="s">
        <v>6</v>
      </c>
    </row>
    <row r="15" spans="1:74" s="1" customFormat="1" ht="6.9" customHeight="1">
      <c r="B15" s="17"/>
      <c r="AR15" s="17"/>
      <c r="BE15" s="186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186"/>
      <c r="BS16" s="14" t="s">
        <v>3</v>
      </c>
    </row>
    <row r="17" spans="1:71" s="1" customFormat="1" ht="18.45" customHeight="1">
      <c r="B17" s="17"/>
      <c r="E17" s="22" t="s">
        <v>29</v>
      </c>
      <c r="AK17" s="24" t="s">
        <v>25</v>
      </c>
      <c r="AN17" s="22" t="s">
        <v>1</v>
      </c>
      <c r="AR17" s="17"/>
      <c r="BE17" s="186"/>
      <c r="BS17" s="14" t="s">
        <v>30</v>
      </c>
    </row>
    <row r="18" spans="1:71" s="1" customFormat="1" ht="6.9" customHeight="1">
      <c r="B18" s="17"/>
      <c r="AR18" s="17"/>
      <c r="BE18" s="186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186"/>
      <c r="BS19" s="14" t="s">
        <v>31</v>
      </c>
    </row>
    <row r="20" spans="1:71" s="1" customFormat="1" ht="18.45" customHeight="1">
      <c r="B20" s="17"/>
      <c r="E20" s="22" t="s">
        <v>33</v>
      </c>
      <c r="AK20" s="24" t="s">
        <v>25</v>
      </c>
      <c r="AN20" s="22" t="s">
        <v>1</v>
      </c>
      <c r="AR20" s="17"/>
      <c r="BE20" s="186"/>
      <c r="BS20" s="14" t="s">
        <v>30</v>
      </c>
    </row>
    <row r="21" spans="1:71" s="1" customFormat="1" ht="6.9" customHeight="1">
      <c r="B21" s="17"/>
      <c r="AR21" s="17"/>
      <c r="BE21" s="186"/>
    </row>
    <row r="22" spans="1:71" s="1" customFormat="1" ht="12" customHeight="1">
      <c r="B22" s="17"/>
      <c r="D22" s="24" t="s">
        <v>34</v>
      </c>
      <c r="AR22" s="17"/>
      <c r="BE22" s="186"/>
    </row>
    <row r="23" spans="1:71" s="1" customFormat="1" ht="16.5" customHeight="1">
      <c r="B23" s="17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7"/>
      <c r="BE23" s="186"/>
    </row>
    <row r="24" spans="1:71" s="1" customFormat="1" ht="6.9" customHeight="1">
      <c r="B24" s="17"/>
      <c r="AR24" s="17"/>
      <c r="BE24" s="186"/>
    </row>
    <row r="25" spans="1:71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6"/>
    </row>
    <row r="26" spans="1:71" s="2" customFormat="1" ht="25.95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8">
        <f>ROUND(AG94,2)</f>
        <v>0</v>
      </c>
      <c r="AL26" s="189"/>
      <c r="AM26" s="189"/>
      <c r="AN26" s="189"/>
      <c r="AO26" s="189"/>
      <c r="AP26" s="29"/>
      <c r="AQ26" s="29"/>
      <c r="AR26" s="30"/>
      <c r="BE26" s="186"/>
    </row>
    <row r="27" spans="1:7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6"/>
    </row>
    <row r="28" spans="1:71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0" t="s">
        <v>36</v>
      </c>
      <c r="M28" s="220"/>
      <c r="N28" s="220"/>
      <c r="O28" s="220"/>
      <c r="P28" s="220"/>
      <c r="Q28" s="29"/>
      <c r="R28" s="29"/>
      <c r="S28" s="29"/>
      <c r="T28" s="29"/>
      <c r="U28" s="29"/>
      <c r="V28" s="29"/>
      <c r="W28" s="220" t="s">
        <v>37</v>
      </c>
      <c r="X28" s="220"/>
      <c r="Y28" s="220"/>
      <c r="Z28" s="220"/>
      <c r="AA28" s="220"/>
      <c r="AB28" s="220"/>
      <c r="AC28" s="220"/>
      <c r="AD28" s="220"/>
      <c r="AE28" s="220"/>
      <c r="AF28" s="29"/>
      <c r="AG28" s="29"/>
      <c r="AH28" s="29"/>
      <c r="AI28" s="29"/>
      <c r="AJ28" s="29"/>
      <c r="AK28" s="220" t="s">
        <v>38</v>
      </c>
      <c r="AL28" s="220"/>
      <c r="AM28" s="220"/>
      <c r="AN28" s="220"/>
      <c r="AO28" s="220"/>
      <c r="AP28" s="29"/>
      <c r="AQ28" s="29"/>
      <c r="AR28" s="30"/>
      <c r="BE28" s="186"/>
    </row>
    <row r="29" spans="1:71" s="3" customFormat="1" ht="14.4" customHeight="1">
      <c r="B29" s="34"/>
      <c r="D29" s="24" t="s">
        <v>39</v>
      </c>
      <c r="F29" s="24" t="s">
        <v>40</v>
      </c>
      <c r="L29" s="221">
        <v>0.2</v>
      </c>
      <c r="M29" s="184"/>
      <c r="N29" s="184"/>
      <c r="O29" s="184"/>
      <c r="P29" s="184"/>
      <c r="W29" s="183">
        <f>ROUND(AZ94, 2)</f>
        <v>0</v>
      </c>
      <c r="X29" s="184"/>
      <c r="Y29" s="184"/>
      <c r="Z29" s="184"/>
      <c r="AA29" s="184"/>
      <c r="AB29" s="184"/>
      <c r="AC29" s="184"/>
      <c r="AD29" s="184"/>
      <c r="AE29" s="184"/>
      <c r="AK29" s="183">
        <f>ROUND(AV94, 2)</f>
        <v>0</v>
      </c>
      <c r="AL29" s="184"/>
      <c r="AM29" s="184"/>
      <c r="AN29" s="184"/>
      <c r="AO29" s="184"/>
      <c r="AR29" s="34"/>
      <c r="BE29" s="187"/>
    </row>
    <row r="30" spans="1:71" s="3" customFormat="1" ht="14.4" customHeight="1">
      <c r="B30" s="34"/>
      <c r="F30" s="24" t="s">
        <v>41</v>
      </c>
      <c r="L30" s="221">
        <v>0.2</v>
      </c>
      <c r="M30" s="184"/>
      <c r="N30" s="184"/>
      <c r="O30" s="184"/>
      <c r="P30" s="184"/>
      <c r="W30" s="183">
        <f>ROUND(BA94, 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 2)</f>
        <v>0</v>
      </c>
      <c r="AL30" s="184"/>
      <c r="AM30" s="184"/>
      <c r="AN30" s="184"/>
      <c r="AO30" s="184"/>
      <c r="AR30" s="34"/>
      <c r="BE30" s="187"/>
    </row>
    <row r="31" spans="1:71" s="3" customFormat="1" ht="14.4" hidden="1" customHeight="1">
      <c r="B31" s="34"/>
      <c r="F31" s="24" t="s">
        <v>42</v>
      </c>
      <c r="L31" s="221">
        <v>0.2</v>
      </c>
      <c r="M31" s="184"/>
      <c r="N31" s="184"/>
      <c r="O31" s="184"/>
      <c r="P31" s="184"/>
      <c r="W31" s="183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4"/>
      <c r="BE31" s="187"/>
    </row>
    <row r="32" spans="1:71" s="3" customFormat="1" ht="14.4" hidden="1" customHeight="1">
      <c r="B32" s="34"/>
      <c r="F32" s="24" t="s">
        <v>43</v>
      </c>
      <c r="L32" s="221">
        <v>0.2</v>
      </c>
      <c r="M32" s="184"/>
      <c r="N32" s="184"/>
      <c r="O32" s="184"/>
      <c r="P32" s="184"/>
      <c r="W32" s="183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4"/>
      <c r="BE32" s="187"/>
    </row>
    <row r="33" spans="1:57" s="3" customFormat="1" ht="14.4" hidden="1" customHeight="1">
      <c r="B33" s="34"/>
      <c r="F33" s="24" t="s">
        <v>44</v>
      </c>
      <c r="L33" s="221">
        <v>0</v>
      </c>
      <c r="M33" s="184"/>
      <c r="N33" s="184"/>
      <c r="O33" s="184"/>
      <c r="P33" s="184"/>
      <c r="W33" s="183">
        <f>ROUND(BD94, 2)</f>
        <v>0</v>
      </c>
      <c r="X33" s="184"/>
      <c r="Y33" s="184"/>
      <c r="Z33" s="184"/>
      <c r="AA33" s="184"/>
      <c r="AB33" s="184"/>
      <c r="AC33" s="184"/>
      <c r="AD33" s="184"/>
      <c r="AE33" s="184"/>
      <c r="AK33" s="183">
        <v>0</v>
      </c>
      <c r="AL33" s="184"/>
      <c r="AM33" s="184"/>
      <c r="AN33" s="184"/>
      <c r="AO33" s="184"/>
      <c r="AR33" s="34"/>
      <c r="BE33" s="187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6"/>
    </row>
    <row r="35" spans="1:57" s="2" customFormat="1" ht="25.95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90" t="s">
        <v>47</v>
      </c>
      <c r="Y35" s="191"/>
      <c r="Z35" s="191"/>
      <c r="AA35" s="191"/>
      <c r="AB35" s="191"/>
      <c r="AC35" s="37"/>
      <c r="AD35" s="37"/>
      <c r="AE35" s="37"/>
      <c r="AF35" s="37"/>
      <c r="AG35" s="37"/>
      <c r="AH35" s="37"/>
      <c r="AI35" s="37"/>
      <c r="AJ35" s="37"/>
      <c r="AK35" s="192">
        <f>SUM(AK26:AK33)</f>
        <v>0</v>
      </c>
      <c r="AL35" s="191"/>
      <c r="AM35" s="191"/>
      <c r="AN35" s="191"/>
      <c r="AO35" s="193"/>
      <c r="AP35" s="35"/>
      <c r="AQ35" s="35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 ht="10.199999999999999">
      <c r="B50" s="17"/>
      <c r="AR50" s="17"/>
    </row>
    <row r="51" spans="1:57" ht="10.199999999999999">
      <c r="B51" s="17"/>
      <c r="AR51" s="17"/>
    </row>
    <row r="52" spans="1:57" ht="10.199999999999999">
      <c r="B52" s="17"/>
      <c r="AR52" s="17"/>
    </row>
    <row r="53" spans="1:57" ht="10.199999999999999">
      <c r="B53" s="17"/>
      <c r="AR53" s="17"/>
    </row>
    <row r="54" spans="1:57" ht="10.199999999999999">
      <c r="B54" s="17"/>
      <c r="AR54" s="17"/>
    </row>
    <row r="55" spans="1:57" ht="10.199999999999999">
      <c r="B55" s="17"/>
      <c r="AR55" s="17"/>
    </row>
    <row r="56" spans="1:57" ht="10.199999999999999">
      <c r="B56" s="17"/>
      <c r="AR56" s="17"/>
    </row>
    <row r="57" spans="1:57" ht="10.199999999999999">
      <c r="B57" s="17"/>
      <c r="AR57" s="17"/>
    </row>
    <row r="58" spans="1:57" ht="10.199999999999999">
      <c r="B58" s="17"/>
      <c r="AR58" s="17"/>
    </row>
    <row r="59" spans="1:57" ht="10.199999999999999">
      <c r="B59" s="17"/>
      <c r="AR59" s="17"/>
    </row>
    <row r="60" spans="1:57" s="2" customFormat="1" ht="13.2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1:57" ht="10.199999999999999">
      <c r="B61" s="17"/>
      <c r="AR61" s="17"/>
    </row>
    <row r="62" spans="1:57" ht="10.199999999999999">
      <c r="B62" s="17"/>
      <c r="AR62" s="17"/>
    </row>
    <row r="63" spans="1:57" ht="10.199999999999999">
      <c r="B63" s="17"/>
      <c r="AR63" s="17"/>
    </row>
    <row r="64" spans="1:57" s="2" customFormat="1" ht="13.2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0.199999999999999">
      <c r="B65" s="17"/>
      <c r="AR65" s="17"/>
    </row>
    <row r="66" spans="1:57" ht="10.199999999999999">
      <c r="B66" s="17"/>
      <c r="AR66" s="17"/>
    </row>
    <row r="67" spans="1:57" ht="10.199999999999999">
      <c r="B67" s="17"/>
      <c r="AR67" s="17"/>
    </row>
    <row r="68" spans="1:57" ht="10.199999999999999">
      <c r="B68" s="17"/>
      <c r="AR68" s="17"/>
    </row>
    <row r="69" spans="1:57" ht="10.199999999999999">
      <c r="B69" s="17"/>
      <c r="AR69" s="17"/>
    </row>
    <row r="70" spans="1:57" ht="10.199999999999999">
      <c r="B70" s="17"/>
      <c r="AR70" s="17"/>
    </row>
    <row r="71" spans="1:57" ht="10.199999999999999">
      <c r="B71" s="17"/>
      <c r="AR71" s="17"/>
    </row>
    <row r="72" spans="1:57" ht="10.199999999999999">
      <c r="B72" s="17"/>
      <c r="AR72" s="17"/>
    </row>
    <row r="73" spans="1:57" ht="10.199999999999999">
      <c r="B73" s="17"/>
      <c r="AR73" s="17"/>
    </row>
    <row r="74" spans="1:57" ht="10.199999999999999">
      <c r="B74" s="17"/>
      <c r="AR74" s="17"/>
    </row>
    <row r="75" spans="1:57" s="2" customFormat="1" ht="13.2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 ht="10.199999999999999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4" t="s">
        <v>11</v>
      </c>
      <c r="L84" s="4" t="str">
        <f>K5</f>
        <v>13619</v>
      </c>
      <c r="AR84" s="48"/>
    </row>
    <row r="85" spans="1:90" s="5" customFormat="1" ht="36.9" customHeight="1">
      <c r="B85" s="49"/>
      <c r="C85" s="50" t="s">
        <v>14</v>
      </c>
      <c r="L85" s="198" t="str">
        <f>K6</f>
        <v>Rekonštrukcia maštale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49"/>
    </row>
    <row r="86" spans="1:90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Klokočov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00" t="str">
        <f>IF(AN8= "","",AN8)</f>
        <v>22. 8. 2019</v>
      </c>
      <c r="AN87" s="200"/>
      <c r="AO87" s="29"/>
      <c r="AP87" s="29"/>
      <c r="AQ87" s="29"/>
      <c r="AR87" s="30"/>
      <c r="BE87" s="29"/>
    </row>
    <row r="88" spans="1:90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15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Paint horses, s.r.o., Klokočov 175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6" t="str">
        <f>IF(E17="","",E17)</f>
        <v xml:space="preserve">JEGON Michalovce </v>
      </c>
      <c r="AN89" s="197"/>
      <c r="AO89" s="197"/>
      <c r="AP89" s="197"/>
      <c r="AQ89" s="29"/>
      <c r="AR89" s="30"/>
      <c r="AS89" s="201" t="s">
        <v>55</v>
      </c>
      <c r="AT89" s="20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15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96" t="str">
        <f>IF(E20="","",E20)</f>
        <v xml:space="preserve"> </v>
      </c>
      <c r="AN90" s="197"/>
      <c r="AO90" s="197"/>
      <c r="AP90" s="197"/>
      <c r="AQ90" s="29"/>
      <c r="AR90" s="30"/>
      <c r="AS90" s="203"/>
      <c r="AT90" s="20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8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3"/>
      <c r="AT91" s="20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205" t="s">
        <v>56</v>
      </c>
      <c r="D92" s="206"/>
      <c r="E92" s="206"/>
      <c r="F92" s="206"/>
      <c r="G92" s="206"/>
      <c r="H92" s="57"/>
      <c r="I92" s="207" t="s">
        <v>57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8" t="s">
        <v>58</v>
      </c>
      <c r="AH92" s="206"/>
      <c r="AI92" s="206"/>
      <c r="AJ92" s="206"/>
      <c r="AK92" s="206"/>
      <c r="AL92" s="206"/>
      <c r="AM92" s="206"/>
      <c r="AN92" s="207" t="s">
        <v>59</v>
      </c>
      <c r="AO92" s="206"/>
      <c r="AP92" s="209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90" s="2" customFormat="1" ht="10.8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74</v>
      </c>
      <c r="BT94" s="74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0" s="7" customFormat="1" ht="16.5" customHeight="1">
      <c r="A95" s="75" t="s">
        <v>78</v>
      </c>
      <c r="B95" s="76"/>
      <c r="C95" s="77"/>
      <c r="D95" s="212" t="s">
        <v>12</v>
      </c>
      <c r="E95" s="212"/>
      <c r="F95" s="212"/>
      <c r="G95" s="212"/>
      <c r="H95" s="212"/>
      <c r="I95" s="78"/>
      <c r="J95" s="212" t="s">
        <v>15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0">
        <f>'13619 - Rekonštrukcia maš...'!J28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79" t="s">
        <v>79</v>
      </c>
      <c r="AR95" s="76"/>
      <c r="AS95" s="80">
        <v>0</v>
      </c>
      <c r="AT95" s="81">
        <f>ROUND(SUM(AV95:AW95),2)</f>
        <v>0</v>
      </c>
      <c r="AU95" s="82">
        <f>'13619 - Rekonštrukcia maš...'!P124</f>
        <v>0</v>
      </c>
      <c r="AV95" s="81">
        <f>'13619 - Rekonštrukcia maš...'!J31</f>
        <v>0</v>
      </c>
      <c r="AW95" s="81">
        <f>'13619 - Rekonštrukcia maš...'!J32</f>
        <v>0</v>
      </c>
      <c r="AX95" s="81">
        <f>'13619 - Rekonštrukcia maš...'!J33</f>
        <v>0</v>
      </c>
      <c r="AY95" s="81">
        <f>'13619 - Rekonštrukcia maš...'!J34</f>
        <v>0</v>
      </c>
      <c r="AZ95" s="81">
        <f>'13619 - Rekonštrukcia maš...'!F31</f>
        <v>0</v>
      </c>
      <c r="BA95" s="81">
        <f>'13619 - Rekonštrukcia maš...'!F32</f>
        <v>0</v>
      </c>
      <c r="BB95" s="81">
        <f>'13619 - Rekonštrukcia maš...'!F33</f>
        <v>0</v>
      </c>
      <c r="BC95" s="81">
        <f>'13619 - Rekonštrukcia maš...'!F34</f>
        <v>0</v>
      </c>
      <c r="BD95" s="83">
        <f>'13619 - Rekonštrukcia maš...'!F35</f>
        <v>0</v>
      </c>
      <c r="BT95" s="84" t="s">
        <v>80</v>
      </c>
      <c r="BU95" s="84" t="s">
        <v>81</v>
      </c>
      <c r="BV95" s="84" t="s">
        <v>76</v>
      </c>
      <c r="BW95" s="84" t="s">
        <v>4</v>
      </c>
      <c r="BX95" s="84" t="s">
        <v>77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3619 - Rekonštrukcia maš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6"/>
  <sheetViews>
    <sheetView showGridLines="0" tabSelected="1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85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85"/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75</v>
      </c>
    </row>
    <row r="4" spans="1:46" s="1" customFormat="1" ht="24.9" customHeight="1">
      <c r="B4" s="17"/>
      <c r="D4" s="18" t="s">
        <v>82</v>
      </c>
      <c r="I4" s="85"/>
      <c r="L4" s="17"/>
      <c r="M4" s="87" t="s">
        <v>9</v>
      </c>
      <c r="AT4" s="14" t="s">
        <v>3</v>
      </c>
    </row>
    <row r="5" spans="1:46" s="1" customFormat="1" ht="6.9" customHeight="1">
      <c r="B5" s="17"/>
      <c r="I5" s="85"/>
      <c r="L5" s="17"/>
    </row>
    <row r="6" spans="1:46" s="2" customFormat="1" ht="12" customHeight="1">
      <c r="A6" s="29"/>
      <c r="B6" s="30"/>
      <c r="C6" s="29"/>
      <c r="D6" s="24" t="s">
        <v>14</v>
      </c>
      <c r="E6" s="29"/>
      <c r="F6" s="29"/>
      <c r="G6" s="29"/>
      <c r="H6" s="29"/>
      <c r="I6" s="88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198" t="s">
        <v>15</v>
      </c>
      <c r="F7" s="222"/>
      <c r="G7" s="222"/>
      <c r="H7" s="222"/>
      <c r="I7" s="88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ht="10.199999999999999">
      <c r="A8" s="29"/>
      <c r="B8" s="30"/>
      <c r="C8" s="29"/>
      <c r="D8" s="29"/>
      <c r="E8" s="29"/>
      <c r="F8" s="29"/>
      <c r="G8" s="29"/>
      <c r="H8" s="29"/>
      <c r="I8" s="8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16</v>
      </c>
      <c r="E9" s="29"/>
      <c r="F9" s="22" t="s">
        <v>1</v>
      </c>
      <c r="G9" s="29"/>
      <c r="H9" s="29"/>
      <c r="I9" s="89" t="s">
        <v>17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18</v>
      </c>
      <c r="E10" s="29"/>
      <c r="F10" s="22" t="s">
        <v>19</v>
      </c>
      <c r="G10" s="29"/>
      <c r="H10" s="29"/>
      <c r="I10" s="89" t="s">
        <v>20</v>
      </c>
      <c r="J10" s="52" t="str">
        <f>'Rekapitulácia stavby'!AN8</f>
        <v>22. 8. 2019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8" customHeight="1">
      <c r="A11" s="29"/>
      <c r="B11" s="30"/>
      <c r="C11" s="29"/>
      <c r="D11" s="29"/>
      <c r="E11" s="29"/>
      <c r="F11" s="29"/>
      <c r="G11" s="29"/>
      <c r="H11" s="29"/>
      <c r="I11" s="8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22</v>
      </c>
      <c r="E12" s="29"/>
      <c r="F12" s="29"/>
      <c r="G12" s="29"/>
      <c r="H12" s="29"/>
      <c r="I12" s="89" t="s">
        <v>23</v>
      </c>
      <c r="J12" s="22" t="s">
        <v>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">
        <v>24</v>
      </c>
      <c r="F13" s="29"/>
      <c r="G13" s="29"/>
      <c r="H13" s="29"/>
      <c r="I13" s="89" t="s">
        <v>25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" customHeight="1">
      <c r="A14" s="29"/>
      <c r="B14" s="30"/>
      <c r="C14" s="29"/>
      <c r="D14" s="29"/>
      <c r="E14" s="29"/>
      <c r="F14" s="29"/>
      <c r="G14" s="29"/>
      <c r="H14" s="29"/>
      <c r="I14" s="8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26</v>
      </c>
      <c r="E15" s="29"/>
      <c r="F15" s="29"/>
      <c r="G15" s="29"/>
      <c r="H15" s="29"/>
      <c r="I15" s="89" t="s">
        <v>23</v>
      </c>
      <c r="J15" s="25" t="str">
        <f>'Rekapitulácia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23" t="str">
        <f>'Rekapitulácia stavby'!E14</f>
        <v>Vyplň údaj</v>
      </c>
      <c r="F16" s="215"/>
      <c r="G16" s="215"/>
      <c r="H16" s="215"/>
      <c r="I16" s="89" t="s">
        <v>25</v>
      </c>
      <c r="J16" s="25" t="str">
        <f>'Rekapitulácia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" customHeight="1">
      <c r="A17" s="29"/>
      <c r="B17" s="30"/>
      <c r="C17" s="29"/>
      <c r="D17" s="29"/>
      <c r="E17" s="29"/>
      <c r="F17" s="29"/>
      <c r="G17" s="29"/>
      <c r="H17" s="29"/>
      <c r="I17" s="8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28</v>
      </c>
      <c r="E18" s="29"/>
      <c r="F18" s="29"/>
      <c r="G18" s="29"/>
      <c r="H18" s="29"/>
      <c r="I18" s="89" t="s">
        <v>23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29</v>
      </c>
      <c r="F19" s="29"/>
      <c r="G19" s="29"/>
      <c r="H19" s="29"/>
      <c r="I19" s="89" t="s">
        <v>25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" customHeight="1">
      <c r="A20" s="29"/>
      <c r="B20" s="30"/>
      <c r="C20" s="29"/>
      <c r="D20" s="29"/>
      <c r="E20" s="29"/>
      <c r="F20" s="29"/>
      <c r="G20" s="29"/>
      <c r="H20" s="29"/>
      <c r="I20" s="8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32</v>
      </c>
      <c r="E21" s="29"/>
      <c r="F21" s="29"/>
      <c r="G21" s="29"/>
      <c r="H21" s="29"/>
      <c r="I21" s="89" t="s">
        <v>23</v>
      </c>
      <c r="J21" s="22" t="str">
        <f>IF('Rekapitulácia stavby'!AN19="","",'Rekapitulácia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IF('Rekapitulácia stavby'!E20="","",'Rekapitulácia stavby'!E20)</f>
        <v xml:space="preserve"> </v>
      </c>
      <c r="F22" s="29"/>
      <c r="G22" s="29"/>
      <c r="H22" s="29"/>
      <c r="I22" s="89" t="s">
        <v>25</v>
      </c>
      <c r="J22" s="22" t="str">
        <f>IF('Rekapitulácia stavby'!AN20="","",'Rekapitulácia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" customHeight="1">
      <c r="A23" s="29"/>
      <c r="B23" s="30"/>
      <c r="C23" s="29"/>
      <c r="D23" s="29"/>
      <c r="E23" s="29"/>
      <c r="F23" s="29"/>
      <c r="G23" s="29"/>
      <c r="H23" s="29"/>
      <c r="I23" s="8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34</v>
      </c>
      <c r="E24" s="29"/>
      <c r="F24" s="29"/>
      <c r="G24" s="29"/>
      <c r="H24" s="29"/>
      <c r="I24" s="8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90"/>
      <c r="B25" s="91"/>
      <c r="C25" s="90"/>
      <c r="D25" s="90"/>
      <c r="E25" s="219" t="s">
        <v>1</v>
      </c>
      <c r="F25" s="219"/>
      <c r="G25" s="219"/>
      <c r="H25" s="219"/>
      <c r="I25" s="92"/>
      <c r="J25" s="90"/>
      <c r="K25" s="90"/>
      <c r="L25" s="93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" customHeight="1">
      <c r="A26" s="29"/>
      <c r="B26" s="30"/>
      <c r="C26" s="29"/>
      <c r="D26" s="29"/>
      <c r="E26" s="29"/>
      <c r="F26" s="29"/>
      <c r="G26" s="29"/>
      <c r="H26" s="29"/>
      <c r="I26" s="8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" customHeight="1">
      <c r="A27" s="29"/>
      <c r="B27" s="30"/>
      <c r="C27" s="29"/>
      <c r="D27" s="63"/>
      <c r="E27" s="63"/>
      <c r="F27" s="63"/>
      <c r="G27" s="63"/>
      <c r="H27" s="63"/>
      <c r="I27" s="94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5" t="s">
        <v>35</v>
      </c>
      <c r="E28" s="29"/>
      <c r="F28" s="29"/>
      <c r="G28" s="29"/>
      <c r="H28" s="29"/>
      <c r="I28" s="88"/>
      <c r="J28" s="68">
        <f>ROUND(J124,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9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" customHeight="1">
      <c r="A30" s="29"/>
      <c r="B30" s="30"/>
      <c r="C30" s="29"/>
      <c r="D30" s="29"/>
      <c r="E30" s="29"/>
      <c r="F30" s="33" t="s">
        <v>37</v>
      </c>
      <c r="G30" s="29"/>
      <c r="H30" s="29"/>
      <c r="I30" s="96" t="s">
        <v>36</v>
      </c>
      <c r="J30" s="33" t="s">
        <v>38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" customHeight="1">
      <c r="A31" s="29"/>
      <c r="B31" s="30"/>
      <c r="C31" s="29"/>
      <c r="D31" s="97" t="s">
        <v>39</v>
      </c>
      <c r="E31" s="24" t="s">
        <v>40</v>
      </c>
      <c r="F31" s="98">
        <f>ROUND((SUM(BE124:BE195)),  2)</f>
        <v>0</v>
      </c>
      <c r="G31" s="29"/>
      <c r="H31" s="29"/>
      <c r="I31" s="99">
        <v>0.2</v>
      </c>
      <c r="J31" s="98">
        <f>ROUND(((SUM(BE124:BE195))*I31),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4" t="s">
        <v>41</v>
      </c>
      <c r="F32" s="98">
        <f>ROUND((SUM(BF124:BF195)),  2)</f>
        <v>0</v>
      </c>
      <c r="G32" s="29"/>
      <c r="H32" s="29"/>
      <c r="I32" s="99">
        <v>0.2</v>
      </c>
      <c r="J32" s="98">
        <f>ROUND(((SUM(BF124:BF195))*I32),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hidden="1" customHeight="1">
      <c r="A33" s="29"/>
      <c r="B33" s="30"/>
      <c r="C33" s="29"/>
      <c r="D33" s="29"/>
      <c r="E33" s="24" t="s">
        <v>42</v>
      </c>
      <c r="F33" s="98">
        <f>ROUND((SUM(BG124:BG195)),  2)</f>
        <v>0</v>
      </c>
      <c r="G33" s="29"/>
      <c r="H33" s="29"/>
      <c r="I33" s="99">
        <v>0.2</v>
      </c>
      <c r="J33" s="98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hidden="1" customHeight="1">
      <c r="A34" s="29"/>
      <c r="B34" s="30"/>
      <c r="C34" s="29"/>
      <c r="D34" s="29"/>
      <c r="E34" s="24" t="s">
        <v>43</v>
      </c>
      <c r="F34" s="98">
        <f>ROUND((SUM(BH124:BH195)),  2)</f>
        <v>0</v>
      </c>
      <c r="G34" s="29"/>
      <c r="H34" s="29"/>
      <c r="I34" s="99">
        <v>0.2</v>
      </c>
      <c r="J34" s="98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44</v>
      </c>
      <c r="F35" s="98">
        <f>ROUND((SUM(BI124:BI195)),  2)</f>
        <v>0</v>
      </c>
      <c r="G35" s="29"/>
      <c r="H35" s="29"/>
      <c r="I35" s="99">
        <v>0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88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100"/>
      <c r="D37" s="101" t="s">
        <v>45</v>
      </c>
      <c r="E37" s="57"/>
      <c r="F37" s="57"/>
      <c r="G37" s="102" t="s">
        <v>46</v>
      </c>
      <c r="H37" s="103" t="s">
        <v>47</v>
      </c>
      <c r="I37" s="104"/>
      <c r="J37" s="105">
        <f>SUM(J28:J35)</f>
        <v>0</v>
      </c>
      <c r="K37" s="106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>
      <c r="A38" s="29"/>
      <c r="B38" s="30"/>
      <c r="C38" s="29"/>
      <c r="D38" s="29"/>
      <c r="E38" s="29"/>
      <c r="F38" s="29"/>
      <c r="G38" s="29"/>
      <c r="H38" s="29"/>
      <c r="I38" s="8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" customHeight="1">
      <c r="B39" s="17"/>
      <c r="I39" s="85"/>
      <c r="L39" s="17"/>
    </row>
    <row r="40" spans="1:31" s="1" customFormat="1" ht="14.4" customHeight="1">
      <c r="B40" s="17"/>
      <c r="I40" s="85"/>
      <c r="L40" s="17"/>
    </row>
    <row r="41" spans="1:31" s="1" customFormat="1" ht="14.4" customHeight="1">
      <c r="B41" s="17"/>
      <c r="I41" s="85"/>
      <c r="L41" s="17"/>
    </row>
    <row r="42" spans="1:31" s="1" customFormat="1" ht="14.4" customHeight="1">
      <c r="B42" s="17"/>
      <c r="I42" s="85"/>
      <c r="L42" s="17"/>
    </row>
    <row r="43" spans="1:31" s="1" customFormat="1" ht="14.4" customHeight="1">
      <c r="B43" s="17"/>
      <c r="I43" s="85"/>
      <c r="L43" s="17"/>
    </row>
    <row r="44" spans="1:31" s="1" customFormat="1" ht="14.4" customHeight="1">
      <c r="B44" s="17"/>
      <c r="I44" s="85"/>
      <c r="L44" s="17"/>
    </row>
    <row r="45" spans="1:31" s="1" customFormat="1" ht="14.4" customHeight="1">
      <c r="B45" s="17"/>
      <c r="I45" s="85"/>
      <c r="L45" s="17"/>
    </row>
    <row r="46" spans="1:31" s="1" customFormat="1" ht="14.4" customHeight="1">
      <c r="B46" s="17"/>
      <c r="I46" s="85"/>
      <c r="L46" s="17"/>
    </row>
    <row r="47" spans="1:31" s="1" customFormat="1" ht="14.4" customHeight="1">
      <c r="B47" s="17"/>
      <c r="I47" s="85"/>
      <c r="L47" s="17"/>
    </row>
    <row r="48" spans="1:31" s="1" customFormat="1" ht="14.4" customHeight="1">
      <c r="B48" s="17"/>
      <c r="I48" s="85"/>
      <c r="L48" s="17"/>
    </row>
    <row r="49" spans="1:31" s="1" customFormat="1" ht="14.4" customHeight="1">
      <c r="B49" s="17"/>
      <c r="I49" s="85"/>
      <c r="L49" s="17"/>
    </row>
    <row r="50" spans="1:31" s="2" customFormat="1" ht="14.4" customHeight="1">
      <c r="B50" s="39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9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29"/>
      <c r="B61" s="30"/>
      <c r="C61" s="29"/>
      <c r="D61" s="42" t="s">
        <v>50</v>
      </c>
      <c r="E61" s="32"/>
      <c r="F61" s="108" t="s">
        <v>51</v>
      </c>
      <c r="G61" s="42" t="s">
        <v>50</v>
      </c>
      <c r="H61" s="32"/>
      <c r="I61" s="109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1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29"/>
      <c r="B76" s="30"/>
      <c r="C76" s="29"/>
      <c r="D76" s="42" t="s">
        <v>50</v>
      </c>
      <c r="E76" s="32"/>
      <c r="F76" s="108" t="s">
        <v>51</v>
      </c>
      <c r="G76" s="42" t="s">
        <v>50</v>
      </c>
      <c r="H76" s="32"/>
      <c r="I76" s="109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83</v>
      </c>
      <c r="D82" s="29"/>
      <c r="E82" s="29"/>
      <c r="F82" s="29"/>
      <c r="G82" s="29"/>
      <c r="H82" s="29"/>
      <c r="I82" s="8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8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8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98" t="str">
        <f>E7</f>
        <v>Rekonštrukcia maštale</v>
      </c>
      <c r="F85" s="222"/>
      <c r="G85" s="222"/>
      <c r="H85" s="222"/>
      <c r="I85" s="8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8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18</v>
      </c>
      <c r="D87" s="29"/>
      <c r="E87" s="29"/>
      <c r="F87" s="22" t="str">
        <f>F10</f>
        <v xml:space="preserve">Klokočov </v>
      </c>
      <c r="G87" s="29"/>
      <c r="H87" s="29"/>
      <c r="I87" s="89" t="s">
        <v>20</v>
      </c>
      <c r="J87" s="52" t="str">
        <f>IF(J10="","",J10)</f>
        <v>22. 8. 2019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8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15" customHeight="1">
      <c r="A89" s="29"/>
      <c r="B89" s="30"/>
      <c r="C89" s="24" t="s">
        <v>22</v>
      </c>
      <c r="D89" s="29"/>
      <c r="E89" s="29"/>
      <c r="F89" s="22" t="str">
        <f>E13</f>
        <v>Paint horses, s.r.o., Klokočov 175</v>
      </c>
      <c r="G89" s="29"/>
      <c r="H89" s="29"/>
      <c r="I89" s="89" t="s">
        <v>28</v>
      </c>
      <c r="J89" s="27" t="str">
        <f>E19</f>
        <v xml:space="preserve">JEGON Michalovce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15" customHeight="1">
      <c r="A90" s="29"/>
      <c r="B90" s="30"/>
      <c r="C90" s="24" t="s">
        <v>26</v>
      </c>
      <c r="D90" s="29"/>
      <c r="E90" s="29"/>
      <c r="F90" s="22" t="str">
        <f>IF(E16="","",E16)</f>
        <v>Vyplň údaj</v>
      </c>
      <c r="G90" s="29"/>
      <c r="H90" s="29"/>
      <c r="I90" s="89" t="s">
        <v>32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8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14" t="s">
        <v>84</v>
      </c>
      <c r="D92" s="100"/>
      <c r="E92" s="100"/>
      <c r="F92" s="100"/>
      <c r="G92" s="100"/>
      <c r="H92" s="100"/>
      <c r="I92" s="115"/>
      <c r="J92" s="116" t="s">
        <v>85</v>
      </c>
      <c r="K92" s="100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8" customHeight="1">
      <c r="A94" s="29"/>
      <c r="B94" s="30"/>
      <c r="C94" s="117" t="s">
        <v>86</v>
      </c>
      <c r="D94" s="29"/>
      <c r="E94" s="29"/>
      <c r="F94" s="29"/>
      <c r="G94" s="29"/>
      <c r="H94" s="29"/>
      <c r="I94" s="88"/>
      <c r="J94" s="68">
        <f>J124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87</v>
      </c>
    </row>
    <row r="95" spans="1:47" s="9" customFormat="1" ht="24.9" customHeight="1">
      <c r="B95" s="118"/>
      <c r="D95" s="119" t="s">
        <v>88</v>
      </c>
      <c r="E95" s="120"/>
      <c r="F95" s="120"/>
      <c r="G95" s="120"/>
      <c r="H95" s="120"/>
      <c r="I95" s="121"/>
      <c r="J95" s="122">
        <f>J125</f>
        <v>0</v>
      </c>
      <c r="L95" s="118"/>
    </row>
    <row r="96" spans="1:47" s="10" customFormat="1" ht="19.95" customHeight="1">
      <c r="B96" s="123"/>
      <c r="D96" s="124" t="s">
        <v>89</v>
      </c>
      <c r="E96" s="125"/>
      <c r="F96" s="125"/>
      <c r="G96" s="125"/>
      <c r="H96" s="125"/>
      <c r="I96" s="126"/>
      <c r="J96" s="127">
        <f>J126</f>
        <v>0</v>
      </c>
      <c r="L96" s="123"/>
    </row>
    <row r="97" spans="1:31" s="10" customFormat="1" ht="19.95" customHeight="1">
      <c r="B97" s="123"/>
      <c r="D97" s="124" t="s">
        <v>90</v>
      </c>
      <c r="E97" s="125"/>
      <c r="F97" s="125"/>
      <c r="G97" s="125"/>
      <c r="H97" s="125"/>
      <c r="I97" s="126"/>
      <c r="J97" s="127">
        <f>J138</f>
        <v>0</v>
      </c>
      <c r="L97" s="123"/>
    </row>
    <row r="98" spans="1:31" s="10" customFormat="1" ht="19.95" customHeight="1">
      <c r="B98" s="123"/>
      <c r="D98" s="124" t="s">
        <v>91</v>
      </c>
      <c r="E98" s="125"/>
      <c r="F98" s="125"/>
      <c r="G98" s="125"/>
      <c r="H98" s="125"/>
      <c r="I98" s="126"/>
      <c r="J98" s="127">
        <f>J146</f>
        <v>0</v>
      </c>
      <c r="L98" s="123"/>
    </row>
    <row r="99" spans="1:31" s="9" customFormat="1" ht="24.9" customHeight="1">
      <c r="B99" s="118"/>
      <c r="D99" s="119" t="s">
        <v>92</v>
      </c>
      <c r="E99" s="120"/>
      <c r="F99" s="120"/>
      <c r="G99" s="120"/>
      <c r="H99" s="120"/>
      <c r="I99" s="121"/>
      <c r="J99" s="122">
        <f>J148</f>
        <v>0</v>
      </c>
      <c r="L99" s="118"/>
    </row>
    <row r="100" spans="1:31" s="10" customFormat="1" ht="19.95" customHeight="1">
      <c r="B100" s="123"/>
      <c r="D100" s="124" t="s">
        <v>93</v>
      </c>
      <c r="E100" s="125"/>
      <c r="F100" s="125"/>
      <c r="G100" s="125"/>
      <c r="H100" s="125"/>
      <c r="I100" s="126"/>
      <c r="J100" s="127">
        <f>J149</f>
        <v>0</v>
      </c>
      <c r="L100" s="123"/>
    </row>
    <row r="101" spans="1:31" s="10" customFormat="1" ht="19.95" customHeight="1">
      <c r="B101" s="123"/>
      <c r="D101" s="124" t="s">
        <v>94</v>
      </c>
      <c r="E101" s="125"/>
      <c r="F101" s="125"/>
      <c r="G101" s="125"/>
      <c r="H101" s="125"/>
      <c r="I101" s="126"/>
      <c r="J101" s="127">
        <f>J162</f>
        <v>0</v>
      </c>
      <c r="L101" s="123"/>
    </row>
    <row r="102" spans="1:31" s="10" customFormat="1" ht="19.95" customHeight="1">
      <c r="B102" s="123"/>
      <c r="D102" s="124" t="s">
        <v>95</v>
      </c>
      <c r="E102" s="125"/>
      <c r="F102" s="125"/>
      <c r="G102" s="125"/>
      <c r="H102" s="125"/>
      <c r="I102" s="126"/>
      <c r="J102" s="127">
        <f>J164</f>
        <v>0</v>
      </c>
      <c r="L102" s="123"/>
    </row>
    <row r="103" spans="1:31" s="10" customFormat="1" ht="19.95" customHeight="1">
      <c r="B103" s="123"/>
      <c r="D103" s="124" t="s">
        <v>96</v>
      </c>
      <c r="E103" s="125"/>
      <c r="F103" s="125"/>
      <c r="G103" s="125"/>
      <c r="H103" s="125"/>
      <c r="I103" s="126"/>
      <c r="J103" s="127">
        <f>J175</f>
        <v>0</v>
      </c>
      <c r="L103" s="123"/>
    </row>
    <row r="104" spans="1:31" s="10" customFormat="1" ht="19.95" customHeight="1">
      <c r="B104" s="123"/>
      <c r="D104" s="124" t="s">
        <v>97</v>
      </c>
      <c r="E104" s="125"/>
      <c r="F104" s="125"/>
      <c r="G104" s="125"/>
      <c r="H104" s="125"/>
      <c r="I104" s="126"/>
      <c r="J104" s="127">
        <f>J177</f>
        <v>0</v>
      </c>
      <c r="L104" s="123"/>
    </row>
    <row r="105" spans="1:31" s="10" customFormat="1" ht="19.95" customHeight="1">
      <c r="B105" s="123"/>
      <c r="D105" s="124" t="s">
        <v>98</v>
      </c>
      <c r="E105" s="125"/>
      <c r="F105" s="125"/>
      <c r="G105" s="125"/>
      <c r="H105" s="125"/>
      <c r="I105" s="126"/>
      <c r="J105" s="127">
        <f>J192</f>
        <v>0</v>
      </c>
      <c r="L105" s="123"/>
    </row>
    <row r="106" spans="1:31" s="10" customFormat="1" ht="19.95" customHeight="1">
      <c r="B106" s="123"/>
      <c r="D106" s="124" t="s">
        <v>99</v>
      </c>
      <c r="E106" s="125"/>
      <c r="F106" s="125"/>
      <c r="G106" s="125"/>
      <c r="H106" s="125"/>
      <c r="I106" s="126"/>
      <c r="J106" s="127">
        <f>J194</f>
        <v>0</v>
      </c>
      <c r="L106" s="123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8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" customHeight="1">
      <c r="A108" s="29"/>
      <c r="B108" s="44"/>
      <c r="C108" s="45"/>
      <c r="D108" s="45"/>
      <c r="E108" s="45"/>
      <c r="F108" s="45"/>
      <c r="G108" s="45"/>
      <c r="H108" s="45"/>
      <c r="I108" s="112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" customHeight="1">
      <c r="A112" s="29"/>
      <c r="B112" s="46"/>
      <c r="C112" s="47"/>
      <c r="D112" s="47"/>
      <c r="E112" s="47"/>
      <c r="F112" s="47"/>
      <c r="G112" s="47"/>
      <c r="H112" s="47"/>
      <c r="I112" s="113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24.9" customHeight="1">
      <c r="A113" s="29"/>
      <c r="B113" s="30"/>
      <c r="C113" s="18" t="s">
        <v>100</v>
      </c>
      <c r="D113" s="29"/>
      <c r="E113" s="29"/>
      <c r="F113" s="29"/>
      <c r="G113" s="29"/>
      <c r="H113" s="29"/>
      <c r="I113" s="8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" customHeight="1">
      <c r="A114" s="29"/>
      <c r="B114" s="30"/>
      <c r="C114" s="29"/>
      <c r="D114" s="29"/>
      <c r="E114" s="29"/>
      <c r="F114" s="29"/>
      <c r="G114" s="29"/>
      <c r="H114" s="29"/>
      <c r="I114" s="8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14</v>
      </c>
      <c r="D115" s="29"/>
      <c r="E115" s="29"/>
      <c r="F115" s="29"/>
      <c r="G115" s="29"/>
      <c r="H115" s="29"/>
      <c r="I115" s="8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198" t="str">
        <f>E7</f>
        <v>Rekonštrukcia maštale</v>
      </c>
      <c r="F116" s="222"/>
      <c r="G116" s="222"/>
      <c r="H116" s="222"/>
      <c r="I116" s="8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8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18</v>
      </c>
      <c r="D118" s="29"/>
      <c r="E118" s="29"/>
      <c r="F118" s="22" t="str">
        <f>F10</f>
        <v xml:space="preserve">Klokočov </v>
      </c>
      <c r="G118" s="29"/>
      <c r="H118" s="29"/>
      <c r="I118" s="89" t="s">
        <v>20</v>
      </c>
      <c r="J118" s="52" t="str">
        <f>IF(J10="","",J10)</f>
        <v>22. 8. 2019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" customHeight="1">
      <c r="A119" s="29"/>
      <c r="B119" s="30"/>
      <c r="C119" s="29"/>
      <c r="D119" s="29"/>
      <c r="E119" s="29"/>
      <c r="F119" s="29"/>
      <c r="G119" s="29"/>
      <c r="H119" s="29"/>
      <c r="I119" s="8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15" customHeight="1">
      <c r="A120" s="29"/>
      <c r="B120" s="30"/>
      <c r="C120" s="24" t="s">
        <v>22</v>
      </c>
      <c r="D120" s="29"/>
      <c r="E120" s="29"/>
      <c r="F120" s="22" t="str">
        <f>E13</f>
        <v>Paint horses, s.r.o., Klokočov 175</v>
      </c>
      <c r="G120" s="29"/>
      <c r="H120" s="29"/>
      <c r="I120" s="89" t="s">
        <v>28</v>
      </c>
      <c r="J120" s="27" t="str">
        <f>E19</f>
        <v xml:space="preserve">JEGON Michalovce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15" customHeight="1">
      <c r="A121" s="29"/>
      <c r="B121" s="30"/>
      <c r="C121" s="24" t="s">
        <v>26</v>
      </c>
      <c r="D121" s="29"/>
      <c r="E121" s="29"/>
      <c r="F121" s="22" t="str">
        <f>IF(E16="","",E16)</f>
        <v>Vyplň údaj</v>
      </c>
      <c r="G121" s="29"/>
      <c r="H121" s="29"/>
      <c r="I121" s="89" t="s">
        <v>32</v>
      </c>
      <c r="J121" s="27" t="str">
        <f>E22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88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28"/>
      <c r="B123" s="129"/>
      <c r="C123" s="130" t="s">
        <v>101</v>
      </c>
      <c r="D123" s="131" t="s">
        <v>60</v>
      </c>
      <c r="E123" s="131" t="s">
        <v>56</v>
      </c>
      <c r="F123" s="131" t="s">
        <v>57</v>
      </c>
      <c r="G123" s="131" t="s">
        <v>102</v>
      </c>
      <c r="H123" s="131" t="s">
        <v>103</v>
      </c>
      <c r="I123" s="132" t="s">
        <v>104</v>
      </c>
      <c r="J123" s="133" t="s">
        <v>85</v>
      </c>
      <c r="K123" s="134" t="s">
        <v>105</v>
      </c>
      <c r="L123" s="135"/>
      <c r="M123" s="59" t="s">
        <v>1</v>
      </c>
      <c r="N123" s="60" t="s">
        <v>39</v>
      </c>
      <c r="O123" s="60" t="s">
        <v>106</v>
      </c>
      <c r="P123" s="60" t="s">
        <v>107</v>
      </c>
      <c r="Q123" s="60" t="s">
        <v>108</v>
      </c>
      <c r="R123" s="60" t="s">
        <v>109</v>
      </c>
      <c r="S123" s="60" t="s">
        <v>110</v>
      </c>
      <c r="T123" s="61" t="s">
        <v>111</v>
      </c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</row>
    <row r="124" spans="1:65" s="2" customFormat="1" ht="22.8" customHeight="1">
      <c r="A124" s="29"/>
      <c r="B124" s="30"/>
      <c r="C124" s="66" t="s">
        <v>86</v>
      </c>
      <c r="D124" s="29"/>
      <c r="E124" s="29"/>
      <c r="F124" s="29"/>
      <c r="G124" s="29"/>
      <c r="H124" s="29"/>
      <c r="I124" s="88"/>
      <c r="J124" s="136">
        <f>BK124</f>
        <v>0</v>
      </c>
      <c r="K124" s="29"/>
      <c r="L124" s="30"/>
      <c r="M124" s="62"/>
      <c r="N124" s="53"/>
      <c r="O124" s="63"/>
      <c r="P124" s="137">
        <f>P125+P148</f>
        <v>0</v>
      </c>
      <c r="Q124" s="63"/>
      <c r="R124" s="137">
        <f>R125+R148</f>
        <v>74.492835150000019</v>
      </c>
      <c r="S124" s="63"/>
      <c r="T124" s="138">
        <f>T125+T148</f>
        <v>26.799807999999999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74</v>
      </c>
      <c r="AU124" s="14" t="s">
        <v>87</v>
      </c>
      <c r="BK124" s="139">
        <f>BK125+BK148</f>
        <v>0</v>
      </c>
    </row>
    <row r="125" spans="1:65" s="12" customFormat="1" ht="25.95" customHeight="1">
      <c r="B125" s="140"/>
      <c r="D125" s="141" t="s">
        <v>74</v>
      </c>
      <c r="E125" s="142" t="s">
        <v>112</v>
      </c>
      <c r="F125" s="142" t="s">
        <v>113</v>
      </c>
      <c r="I125" s="143"/>
      <c r="J125" s="144">
        <f>BK125</f>
        <v>0</v>
      </c>
      <c r="L125" s="140"/>
      <c r="M125" s="145"/>
      <c r="N125" s="146"/>
      <c r="O125" s="146"/>
      <c r="P125" s="147">
        <f>P126+P138+P146</f>
        <v>0</v>
      </c>
      <c r="Q125" s="146"/>
      <c r="R125" s="147">
        <f>R126+R138+R146</f>
        <v>54.511017190000011</v>
      </c>
      <c r="S125" s="146"/>
      <c r="T125" s="148">
        <f>T126+T138+T146</f>
        <v>26.799807999999999</v>
      </c>
      <c r="AR125" s="141" t="s">
        <v>80</v>
      </c>
      <c r="AT125" s="149" t="s">
        <v>74</v>
      </c>
      <c r="AU125" s="149" t="s">
        <v>75</v>
      </c>
      <c r="AY125" s="141" t="s">
        <v>114</v>
      </c>
      <c r="BK125" s="150">
        <f>BK126+BK138+BK146</f>
        <v>0</v>
      </c>
    </row>
    <row r="126" spans="1:65" s="12" customFormat="1" ht="22.8" customHeight="1">
      <c r="B126" s="140"/>
      <c r="D126" s="141" t="s">
        <v>74</v>
      </c>
      <c r="E126" s="151" t="s">
        <v>115</v>
      </c>
      <c r="F126" s="151" t="s">
        <v>116</v>
      </c>
      <c r="I126" s="143"/>
      <c r="J126" s="152">
        <f>BK126</f>
        <v>0</v>
      </c>
      <c r="L126" s="140"/>
      <c r="M126" s="145"/>
      <c r="N126" s="146"/>
      <c r="O126" s="146"/>
      <c r="P126" s="147">
        <f>SUM(P127:P137)</f>
        <v>0</v>
      </c>
      <c r="Q126" s="146"/>
      <c r="R126" s="147">
        <f>SUM(R127:R137)</f>
        <v>54.511017190000011</v>
      </c>
      <c r="S126" s="146"/>
      <c r="T126" s="148">
        <f>SUM(T127:T137)</f>
        <v>0</v>
      </c>
      <c r="AR126" s="141" t="s">
        <v>80</v>
      </c>
      <c r="AT126" s="149" t="s">
        <v>74</v>
      </c>
      <c r="AU126" s="149" t="s">
        <v>80</v>
      </c>
      <c r="AY126" s="141" t="s">
        <v>114</v>
      </c>
      <c r="BK126" s="150">
        <f>SUM(BK127:BK137)</f>
        <v>0</v>
      </c>
    </row>
    <row r="127" spans="1:65" s="2" customFormat="1" ht="24" customHeight="1">
      <c r="A127" s="29"/>
      <c r="B127" s="153"/>
      <c r="C127" s="154" t="s">
        <v>80</v>
      </c>
      <c r="D127" s="154" t="s">
        <v>117</v>
      </c>
      <c r="E127" s="155" t="s">
        <v>118</v>
      </c>
      <c r="F127" s="156" t="s">
        <v>119</v>
      </c>
      <c r="G127" s="157" t="s">
        <v>120</v>
      </c>
      <c r="H127" s="158">
        <v>384.44200000000001</v>
      </c>
      <c r="I127" s="159"/>
      <c r="J127" s="158">
        <f t="shared" ref="J127:J137" si="0">ROUND(I127*H127,3)</f>
        <v>0</v>
      </c>
      <c r="K127" s="160"/>
      <c r="L127" s="30"/>
      <c r="M127" s="161" t="s">
        <v>1</v>
      </c>
      <c r="N127" s="162" t="s">
        <v>41</v>
      </c>
      <c r="O127" s="55"/>
      <c r="P127" s="163">
        <f t="shared" ref="P127:P137" si="1">O127*H127</f>
        <v>0</v>
      </c>
      <c r="Q127" s="163">
        <v>2.4000000000000001E-4</v>
      </c>
      <c r="R127" s="163">
        <f t="shared" ref="R127:R137" si="2">Q127*H127</f>
        <v>9.226608E-2</v>
      </c>
      <c r="S127" s="163">
        <v>0</v>
      </c>
      <c r="T127" s="164">
        <f t="shared" ref="T127:T137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121</v>
      </c>
      <c r="AT127" s="165" t="s">
        <v>117</v>
      </c>
      <c r="AU127" s="165" t="s">
        <v>122</v>
      </c>
      <c r="AY127" s="14" t="s">
        <v>114</v>
      </c>
      <c r="BE127" s="166">
        <f t="shared" ref="BE127:BE137" si="4">IF(N127="základná",J127,0)</f>
        <v>0</v>
      </c>
      <c r="BF127" s="166">
        <f t="shared" ref="BF127:BF137" si="5">IF(N127="znížená",J127,0)</f>
        <v>0</v>
      </c>
      <c r="BG127" s="166">
        <f t="shared" ref="BG127:BG137" si="6">IF(N127="zákl. prenesená",J127,0)</f>
        <v>0</v>
      </c>
      <c r="BH127" s="166">
        <f t="shared" ref="BH127:BH137" si="7">IF(N127="zníž. prenesená",J127,0)</f>
        <v>0</v>
      </c>
      <c r="BI127" s="166">
        <f t="shared" ref="BI127:BI137" si="8">IF(N127="nulová",J127,0)</f>
        <v>0</v>
      </c>
      <c r="BJ127" s="14" t="s">
        <v>122</v>
      </c>
      <c r="BK127" s="167">
        <f t="shared" ref="BK127:BK137" si="9">ROUND(I127*H127,3)</f>
        <v>0</v>
      </c>
      <c r="BL127" s="14" t="s">
        <v>121</v>
      </c>
      <c r="BM127" s="165" t="s">
        <v>123</v>
      </c>
    </row>
    <row r="128" spans="1:65" s="2" customFormat="1" ht="24" customHeight="1">
      <c r="A128" s="29"/>
      <c r="B128" s="153"/>
      <c r="C128" s="154" t="s">
        <v>122</v>
      </c>
      <c r="D128" s="154" t="s">
        <v>117</v>
      </c>
      <c r="E128" s="155" t="s">
        <v>124</v>
      </c>
      <c r="F128" s="156" t="s">
        <v>125</v>
      </c>
      <c r="G128" s="157" t="s">
        <v>120</v>
      </c>
      <c r="H128" s="158">
        <v>384.44200000000001</v>
      </c>
      <c r="I128" s="159"/>
      <c r="J128" s="158">
        <f t="shared" si="0"/>
        <v>0</v>
      </c>
      <c r="K128" s="160"/>
      <c r="L128" s="30"/>
      <c r="M128" s="161" t="s">
        <v>1</v>
      </c>
      <c r="N128" s="162" t="s">
        <v>41</v>
      </c>
      <c r="O128" s="55"/>
      <c r="P128" s="163">
        <f t="shared" si="1"/>
        <v>0</v>
      </c>
      <c r="Q128" s="163">
        <v>8.9300000000000004E-3</v>
      </c>
      <c r="R128" s="163">
        <f t="shared" si="2"/>
        <v>3.4330670600000004</v>
      </c>
      <c r="S128" s="163">
        <v>0</v>
      </c>
      <c r="T128" s="16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121</v>
      </c>
      <c r="AT128" s="165" t="s">
        <v>117</v>
      </c>
      <c r="AU128" s="165" t="s">
        <v>122</v>
      </c>
      <c r="AY128" s="14" t="s">
        <v>114</v>
      </c>
      <c r="BE128" s="166">
        <f t="shared" si="4"/>
        <v>0</v>
      </c>
      <c r="BF128" s="166">
        <f t="shared" si="5"/>
        <v>0</v>
      </c>
      <c r="BG128" s="166">
        <f t="shared" si="6"/>
        <v>0</v>
      </c>
      <c r="BH128" s="166">
        <f t="shared" si="7"/>
        <v>0</v>
      </c>
      <c r="BI128" s="166">
        <f t="shared" si="8"/>
        <v>0</v>
      </c>
      <c r="BJ128" s="14" t="s">
        <v>122</v>
      </c>
      <c r="BK128" s="167">
        <f t="shared" si="9"/>
        <v>0</v>
      </c>
      <c r="BL128" s="14" t="s">
        <v>121</v>
      </c>
      <c r="BM128" s="165" t="s">
        <v>126</v>
      </c>
    </row>
    <row r="129" spans="1:65" s="2" customFormat="1" ht="24" customHeight="1">
      <c r="A129" s="29"/>
      <c r="B129" s="153"/>
      <c r="C129" s="154" t="s">
        <v>127</v>
      </c>
      <c r="D129" s="154" t="s">
        <v>117</v>
      </c>
      <c r="E129" s="155" t="s">
        <v>128</v>
      </c>
      <c r="F129" s="156" t="s">
        <v>129</v>
      </c>
      <c r="G129" s="157" t="s">
        <v>120</v>
      </c>
      <c r="H129" s="158">
        <v>384.44200000000001</v>
      </c>
      <c r="I129" s="159"/>
      <c r="J129" s="158">
        <f t="shared" si="0"/>
        <v>0</v>
      </c>
      <c r="K129" s="160"/>
      <c r="L129" s="30"/>
      <c r="M129" s="161" t="s">
        <v>1</v>
      </c>
      <c r="N129" s="162" t="s">
        <v>41</v>
      </c>
      <c r="O129" s="55"/>
      <c r="P129" s="163">
        <f t="shared" si="1"/>
        <v>0</v>
      </c>
      <c r="Q129" s="163">
        <v>4.15E-3</v>
      </c>
      <c r="R129" s="163">
        <f t="shared" si="2"/>
        <v>1.5954343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121</v>
      </c>
      <c r="AT129" s="165" t="s">
        <v>117</v>
      </c>
      <c r="AU129" s="165" t="s">
        <v>122</v>
      </c>
      <c r="AY129" s="14" t="s">
        <v>114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122</v>
      </c>
      <c r="BK129" s="167">
        <f t="shared" si="9"/>
        <v>0</v>
      </c>
      <c r="BL129" s="14" t="s">
        <v>121</v>
      </c>
      <c r="BM129" s="165" t="s">
        <v>130</v>
      </c>
    </row>
    <row r="130" spans="1:65" s="2" customFormat="1" ht="24" customHeight="1">
      <c r="A130" s="29"/>
      <c r="B130" s="153"/>
      <c r="C130" s="154" t="s">
        <v>121</v>
      </c>
      <c r="D130" s="154" t="s">
        <v>117</v>
      </c>
      <c r="E130" s="155" t="s">
        <v>131</v>
      </c>
      <c r="F130" s="156" t="s">
        <v>132</v>
      </c>
      <c r="G130" s="157" t="s">
        <v>120</v>
      </c>
      <c r="H130" s="158">
        <v>367.86399999999998</v>
      </c>
      <c r="I130" s="159"/>
      <c r="J130" s="158">
        <f t="shared" si="0"/>
        <v>0</v>
      </c>
      <c r="K130" s="160"/>
      <c r="L130" s="30"/>
      <c r="M130" s="161" t="s">
        <v>1</v>
      </c>
      <c r="N130" s="162" t="s">
        <v>41</v>
      </c>
      <c r="O130" s="55"/>
      <c r="P130" s="163">
        <f t="shared" si="1"/>
        <v>0</v>
      </c>
      <c r="Q130" s="163">
        <v>2.8999999999999998E-3</v>
      </c>
      <c r="R130" s="163">
        <f t="shared" si="2"/>
        <v>1.0668055999999999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121</v>
      </c>
      <c r="AT130" s="165" t="s">
        <v>117</v>
      </c>
      <c r="AU130" s="165" t="s">
        <v>122</v>
      </c>
      <c r="AY130" s="14" t="s">
        <v>114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122</v>
      </c>
      <c r="BK130" s="167">
        <f t="shared" si="9"/>
        <v>0</v>
      </c>
      <c r="BL130" s="14" t="s">
        <v>121</v>
      </c>
      <c r="BM130" s="165" t="s">
        <v>133</v>
      </c>
    </row>
    <row r="131" spans="1:65" s="2" customFormat="1" ht="24" customHeight="1">
      <c r="A131" s="29"/>
      <c r="B131" s="153"/>
      <c r="C131" s="154" t="s">
        <v>134</v>
      </c>
      <c r="D131" s="154" t="s">
        <v>117</v>
      </c>
      <c r="E131" s="155" t="s">
        <v>135</v>
      </c>
      <c r="F131" s="156" t="s">
        <v>136</v>
      </c>
      <c r="G131" s="157" t="s">
        <v>120</v>
      </c>
      <c r="H131" s="158">
        <v>367.86399999999998</v>
      </c>
      <c r="I131" s="159"/>
      <c r="J131" s="158">
        <f t="shared" si="0"/>
        <v>0</v>
      </c>
      <c r="K131" s="160"/>
      <c r="L131" s="30"/>
      <c r="M131" s="161" t="s">
        <v>1</v>
      </c>
      <c r="N131" s="162" t="s">
        <v>41</v>
      </c>
      <c r="O131" s="55"/>
      <c r="P131" s="163">
        <f t="shared" si="1"/>
        <v>0</v>
      </c>
      <c r="Q131" s="163">
        <v>2.0000000000000001E-4</v>
      </c>
      <c r="R131" s="163">
        <f t="shared" si="2"/>
        <v>7.3572799999999994E-2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121</v>
      </c>
      <c r="AT131" s="165" t="s">
        <v>117</v>
      </c>
      <c r="AU131" s="165" t="s">
        <v>122</v>
      </c>
      <c r="AY131" s="14" t="s">
        <v>114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122</v>
      </c>
      <c r="BK131" s="167">
        <f t="shared" si="9"/>
        <v>0</v>
      </c>
      <c r="BL131" s="14" t="s">
        <v>121</v>
      </c>
      <c r="BM131" s="165" t="s">
        <v>137</v>
      </c>
    </row>
    <row r="132" spans="1:65" s="2" customFormat="1" ht="24" customHeight="1">
      <c r="A132" s="29"/>
      <c r="B132" s="153"/>
      <c r="C132" s="154" t="s">
        <v>115</v>
      </c>
      <c r="D132" s="154" t="s">
        <v>117</v>
      </c>
      <c r="E132" s="155" t="s">
        <v>138</v>
      </c>
      <c r="F132" s="156" t="s">
        <v>139</v>
      </c>
      <c r="G132" s="157" t="s">
        <v>120</v>
      </c>
      <c r="H132" s="158">
        <v>367.86399999999998</v>
      </c>
      <c r="I132" s="159"/>
      <c r="J132" s="158">
        <f t="shared" si="0"/>
        <v>0</v>
      </c>
      <c r="K132" s="160"/>
      <c r="L132" s="30"/>
      <c r="M132" s="161" t="s">
        <v>1</v>
      </c>
      <c r="N132" s="162" t="s">
        <v>41</v>
      </c>
      <c r="O132" s="55"/>
      <c r="P132" s="163">
        <f t="shared" si="1"/>
        <v>0</v>
      </c>
      <c r="Q132" s="163">
        <v>4.15E-3</v>
      </c>
      <c r="R132" s="163">
        <f t="shared" si="2"/>
        <v>1.5266355999999999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121</v>
      </c>
      <c r="AT132" s="165" t="s">
        <v>117</v>
      </c>
      <c r="AU132" s="165" t="s">
        <v>122</v>
      </c>
      <c r="AY132" s="14" t="s">
        <v>114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122</v>
      </c>
      <c r="BK132" s="167">
        <f t="shared" si="9"/>
        <v>0</v>
      </c>
      <c r="BL132" s="14" t="s">
        <v>121</v>
      </c>
      <c r="BM132" s="165" t="s">
        <v>140</v>
      </c>
    </row>
    <row r="133" spans="1:65" s="2" customFormat="1" ht="24" customHeight="1">
      <c r="A133" s="29"/>
      <c r="B133" s="153"/>
      <c r="C133" s="154" t="s">
        <v>141</v>
      </c>
      <c r="D133" s="154" t="s">
        <v>117</v>
      </c>
      <c r="E133" s="155" t="s">
        <v>142</v>
      </c>
      <c r="F133" s="156" t="s">
        <v>143</v>
      </c>
      <c r="G133" s="157" t="s">
        <v>144</v>
      </c>
      <c r="H133" s="158">
        <v>21.803000000000001</v>
      </c>
      <c r="I133" s="159"/>
      <c r="J133" s="158">
        <f t="shared" si="0"/>
        <v>0</v>
      </c>
      <c r="K133" s="160"/>
      <c r="L133" s="30"/>
      <c r="M133" s="161" t="s">
        <v>1</v>
      </c>
      <c r="N133" s="162" t="s">
        <v>41</v>
      </c>
      <c r="O133" s="55"/>
      <c r="P133" s="163">
        <f t="shared" si="1"/>
        <v>0</v>
      </c>
      <c r="Q133" s="163">
        <v>2.0952500000000001</v>
      </c>
      <c r="R133" s="163">
        <f t="shared" si="2"/>
        <v>45.682735750000006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121</v>
      </c>
      <c r="AT133" s="165" t="s">
        <v>117</v>
      </c>
      <c r="AU133" s="165" t="s">
        <v>122</v>
      </c>
      <c r="AY133" s="14" t="s">
        <v>114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122</v>
      </c>
      <c r="BK133" s="167">
        <f t="shared" si="9"/>
        <v>0</v>
      </c>
      <c r="BL133" s="14" t="s">
        <v>121</v>
      </c>
      <c r="BM133" s="165" t="s">
        <v>145</v>
      </c>
    </row>
    <row r="134" spans="1:65" s="2" customFormat="1" ht="24" customHeight="1">
      <c r="A134" s="29"/>
      <c r="B134" s="153"/>
      <c r="C134" s="154" t="s">
        <v>146</v>
      </c>
      <c r="D134" s="154" t="s">
        <v>117</v>
      </c>
      <c r="E134" s="155" t="s">
        <v>147</v>
      </c>
      <c r="F134" s="156" t="s">
        <v>148</v>
      </c>
      <c r="G134" s="157" t="s">
        <v>149</v>
      </c>
      <c r="H134" s="158">
        <v>19</v>
      </c>
      <c r="I134" s="159"/>
      <c r="J134" s="158">
        <f t="shared" si="0"/>
        <v>0</v>
      </c>
      <c r="K134" s="160"/>
      <c r="L134" s="30"/>
      <c r="M134" s="161" t="s">
        <v>1</v>
      </c>
      <c r="N134" s="162" t="s">
        <v>41</v>
      </c>
      <c r="O134" s="55"/>
      <c r="P134" s="163">
        <f t="shared" si="1"/>
        <v>0</v>
      </c>
      <c r="Q134" s="163">
        <v>1.7500000000000002E-2</v>
      </c>
      <c r="R134" s="163">
        <f t="shared" si="2"/>
        <v>0.33250000000000002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121</v>
      </c>
      <c r="AT134" s="165" t="s">
        <v>117</v>
      </c>
      <c r="AU134" s="165" t="s">
        <v>122</v>
      </c>
      <c r="AY134" s="14" t="s">
        <v>114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122</v>
      </c>
      <c r="BK134" s="167">
        <f t="shared" si="9"/>
        <v>0</v>
      </c>
      <c r="BL134" s="14" t="s">
        <v>121</v>
      </c>
      <c r="BM134" s="165" t="s">
        <v>150</v>
      </c>
    </row>
    <row r="135" spans="1:65" s="2" customFormat="1" ht="36" customHeight="1">
      <c r="A135" s="29"/>
      <c r="B135" s="153"/>
      <c r="C135" s="168" t="s">
        <v>151</v>
      </c>
      <c r="D135" s="168" t="s">
        <v>152</v>
      </c>
      <c r="E135" s="169" t="s">
        <v>153</v>
      </c>
      <c r="F135" s="170" t="s">
        <v>154</v>
      </c>
      <c r="G135" s="171" t="s">
        <v>149</v>
      </c>
      <c r="H135" s="172">
        <v>17</v>
      </c>
      <c r="I135" s="173"/>
      <c r="J135" s="172">
        <f t="shared" si="0"/>
        <v>0</v>
      </c>
      <c r="K135" s="174"/>
      <c r="L135" s="175"/>
      <c r="M135" s="176" t="s">
        <v>1</v>
      </c>
      <c r="N135" s="177" t="s">
        <v>41</v>
      </c>
      <c r="O135" s="55"/>
      <c r="P135" s="163">
        <f t="shared" si="1"/>
        <v>0</v>
      </c>
      <c r="Q135" s="163">
        <v>0.04</v>
      </c>
      <c r="R135" s="163">
        <f t="shared" si="2"/>
        <v>0.68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146</v>
      </c>
      <c r="AT135" s="165" t="s">
        <v>152</v>
      </c>
      <c r="AU135" s="165" t="s">
        <v>122</v>
      </c>
      <c r="AY135" s="14" t="s">
        <v>114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122</v>
      </c>
      <c r="BK135" s="167">
        <f t="shared" si="9"/>
        <v>0</v>
      </c>
      <c r="BL135" s="14" t="s">
        <v>121</v>
      </c>
      <c r="BM135" s="165" t="s">
        <v>155</v>
      </c>
    </row>
    <row r="136" spans="1:65" s="2" customFormat="1" ht="16.5" customHeight="1">
      <c r="A136" s="29"/>
      <c r="B136" s="153"/>
      <c r="C136" s="168" t="s">
        <v>156</v>
      </c>
      <c r="D136" s="168" t="s">
        <v>152</v>
      </c>
      <c r="E136" s="169" t="s">
        <v>157</v>
      </c>
      <c r="F136" s="170" t="s">
        <v>158</v>
      </c>
      <c r="G136" s="171" t="s">
        <v>149</v>
      </c>
      <c r="H136" s="172">
        <v>1</v>
      </c>
      <c r="I136" s="173"/>
      <c r="J136" s="172">
        <f t="shared" si="0"/>
        <v>0</v>
      </c>
      <c r="K136" s="174"/>
      <c r="L136" s="175"/>
      <c r="M136" s="176" t="s">
        <v>1</v>
      </c>
      <c r="N136" s="177" t="s">
        <v>41</v>
      </c>
      <c r="O136" s="55"/>
      <c r="P136" s="163">
        <f t="shared" si="1"/>
        <v>0</v>
      </c>
      <c r="Q136" s="163">
        <v>1.37E-2</v>
      </c>
      <c r="R136" s="163">
        <f t="shared" si="2"/>
        <v>1.37E-2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146</v>
      </c>
      <c r="AT136" s="165" t="s">
        <v>152</v>
      </c>
      <c r="AU136" s="165" t="s">
        <v>122</v>
      </c>
      <c r="AY136" s="14" t="s">
        <v>114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122</v>
      </c>
      <c r="BK136" s="167">
        <f t="shared" si="9"/>
        <v>0</v>
      </c>
      <c r="BL136" s="14" t="s">
        <v>121</v>
      </c>
      <c r="BM136" s="165" t="s">
        <v>159</v>
      </c>
    </row>
    <row r="137" spans="1:65" s="2" customFormat="1" ht="16.5" customHeight="1">
      <c r="A137" s="29"/>
      <c r="B137" s="153"/>
      <c r="C137" s="168" t="s">
        <v>160</v>
      </c>
      <c r="D137" s="168" t="s">
        <v>152</v>
      </c>
      <c r="E137" s="169" t="s">
        <v>161</v>
      </c>
      <c r="F137" s="170" t="s">
        <v>162</v>
      </c>
      <c r="G137" s="171" t="s">
        <v>149</v>
      </c>
      <c r="H137" s="172">
        <v>1</v>
      </c>
      <c r="I137" s="173"/>
      <c r="J137" s="172">
        <f t="shared" si="0"/>
        <v>0</v>
      </c>
      <c r="K137" s="174"/>
      <c r="L137" s="175"/>
      <c r="M137" s="176" t="s">
        <v>1</v>
      </c>
      <c r="N137" s="177" t="s">
        <v>41</v>
      </c>
      <c r="O137" s="55"/>
      <c r="P137" s="163">
        <f t="shared" si="1"/>
        <v>0</v>
      </c>
      <c r="Q137" s="163">
        <v>1.43E-2</v>
      </c>
      <c r="R137" s="163">
        <f t="shared" si="2"/>
        <v>1.43E-2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146</v>
      </c>
      <c r="AT137" s="165" t="s">
        <v>152</v>
      </c>
      <c r="AU137" s="165" t="s">
        <v>122</v>
      </c>
      <c r="AY137" s="14" t="s">
        <v>114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122</v>
      </c>
      <c r="BK137" s="167">
        <f t="shared" si="9"/>
        <v>0</v>
      </c>
      <c r="BL137" s="14" t="s">
        <v>121</v>
      </c>
      <c r="BM137" s="165" t="s">
        <v>163</v>
      </c>
    </row>
    <row r="138" spans="1:65" s="12" customFormat="1" ht="22.8" customHeight="1">
      <c r="B138" s="140"/>
      <c r="D138" s="141" t="s">
        <v>74</v>
      </c>
      <c r="E138" s="151" t="s">
        <v>151</v>
      </c>
      <c r="F138" s="151" t="s">
        <v>164</v>
      </c>
      <c r="I138" s="143"/>
      <c r="J138" s="152">
        <f>BK138</f>
        <v>0</v>
      </c>
      <c r="L138" s="140"/>
      <c r="M138" s="145"/>
      <c r="N138" s="146"/>
      <c r="O138" s="146"/>
      <c r="P138" s="147">
        <f>SUM(P139:P145)</f>
        <v>0</v>
      </c>
      <c r="Q138" s="146"/>
      <c r="R138" s="147">
        <f>SUM(R139:R145)</f>
        <v>0</v>
      </c>
      <c r="S138" s="146"/>
      <c r="T138" s="148">
        <f>SUM(T139:T145)</f>
        <v>26.799807999999999</v>
      </c>
      <c r="AR138" s="141" t="s">
        <v>80</v>
      </c>
      <c r="AT138" s="149" t="s">
        <v>74</v>
      </c>
      <c r="AU138" s="149" t="s">
        <v>80</v>
      </c>
      <c r="AY138" s="141" t="s">
        <v>114</v>
      </c>
      <c r="BK138" s="150">
        <f>SUM(BK139:BK145)</f>
        <v>0</v>
      </c>
    </row>
    <row r="139" spans="1:65" s="2" customFormat="1" ht="24" customHeight="1">
      <c r="A139" s="29"/>
      <c r="B139" s="153"/>
      <c r="C139" s="154" t="s">
        <v>165</v>
      </c>
      <c r="D139" s="154" t="s">
        <v>117</v>
      </c>
      <c r="E139" s="155" t="s">
        <v>166</v>
      </c>
      <c r="F139" s="156" t="s">
        <v>167</v>
      </c>
      <c r="G139" s="157" t="s">
        <v>120</v>
      </c>
      <c r="H139" s="158">
        <v>32.256</v>
      </c>
      <c r="I139" s="159"/>
      <c r="J139" s="158">
        <f t="shared" ref="J139:J145" si="10">ROUND(I139*H139,3)</f>
        <v>0</v>
      </c>
      <c r="K139" s="160"/>
      <c r="L139" s="30"/>
      <c r="M139" s="161" t="s">
        <v>1</v>
      </c>
      <c r="N139" s="162" t="s">
        <v>41</v>
      </c>
      <c r="O139" s="55"/>
      <c r="P139" s="163">
        <f t="shared" ref="P139:P145" si="11">O139*H139</f>
        <v>0</v>
      </c>
      <c r="Q139" s="163">
        <v>0</v>
      </c>
      <c r="R139" s="163">
        <f t="shared" ref="R139:R145" si="12">Q139*H139</f>
        <v>0</v>
      </c>
      <c r="S139" s="163">
        <v>6.2E-2</v>
      </c>
      <c r="T139" s="164">
        <f t="shared" ref="T139:T145" si="13">S139*H139</f>
        <v>1.9998720000000001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121</v>
      </c>
      <c r="AT139" s="165" t="s">
        <v>117</v>
      </c>
      <c r="AU139" s="165" t="s">
        <v>122</v>
      </c>
      <c r="AY139" s="14" t="s">
        <v>114</v>
      </c>
      <c r="BE139" s="166">
        <f t="shared" ref="BE139:BE145" si="14">IF(N139="základná",J139,0)</f>
        <v>0</v>
      </c>
      <c r="BF139" s="166">
        <f t="shared" ref="BF139:BF145" si="15">IF(N139="znížená",J139,0)</f>
        <v>0</v>
      </c>
      <c r="BG139" s="166">
        <f t="shared" ref="BG139:BG145" si="16">IF(N139="zákl. prenesená",J139,0)</f>
        <v>0</v>
      </c>
      <c r="BH139" s="166">
        <f t="shared" ref="BH139:BH145" si="17">IF(N139="zníž. prenesená",J139,0)</f>
        <v>0</v>
      </c>
      <c r="BI139" s="166">
        <f t="shared" ref="BI139:BI145" si="18">IF(N139="nulová",J139,0)</f>
        <v>0</v>
      </c>
      <c r="BJ139" s="14" t="s">
        <v>122</v>
      </c>
      <c r="BK139" s="167">
        <f t="shared" ref="BK139:BK145" si="19">ROUND(I139*H139,3)</f>
        <v>0</v>
      </c>
      <c r="BL139" s="14" t="s">
        <v>121</v>
      </c>
      <c r="BM139" s="165" t="s">
        <v>168</v>
      </c>
    </row>
    <row r="140" spans="1:65" s="2" customFormat="1" ht="24" customHeight="1">
      <c r="A140" s="29"/>
      <c r="B140" s="153"/>
      <c r="C140" s="154" t="s">
        <v>169</v>
      </c>
      <c r="D140" s="154" t="s">
        <v>117</v>
      </c>
      <c r="E140" s="155" t="s">
        <v>170</v>
      </c>
      <c r="F140" s="156" t="s">
        <v>171</v>
      </c>
      <c r="G140" s="157" t="s">
        <v>120</v>
      </c>
      <c r="H140" s="158">
        <v>30.4</v>
      </c>
      <c r="I140" s="159"/>
      <c r="J140" s="158">
        <f t="shared" si="10"/>
        <v>0</v>
      </c>
      <c r="K140" s="160"/>
      <c r="L140" s="30"/>
      <c r="M140" s="161" t="s">
        <v>1</v>
      </c>
      <c r="N140" s="162" t="s">
        <v>41</v>
      </c>
      <c r="O140" s="55"/>
      <c r="P140" s="163">
        <f t="shared" si="11"/>
        <v>0</v>
      </c>
      <c r="Q140" s="163">
        <v>0</v>
      </c>
      <c r="R140" s="163">
        <f t="shared" si="12"/>
        <v>0</v>
      </c>
      <c r="S140" s="163">
        <v>8.7999999999999995E-2</v>
      </c>
      <c r="T140" s="164">
        <f t="shared" si="13"/>
        <v>2.6751999999999998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121</v>
      </c>
      <c r="AT140" s="165" t="s">
        <v>117</v>
      </c>
      <c r="AU140" s="165" t="s">
        <v>122</v>
      </c>
      <c r="AY140" s="14" t="s">
        <v>114</v>
      </c>
      <c r="BE140" s="166">
        <f t="shared" si="14"/>
        <v>0</v>
      </c>
      <c r="BF140" s="166">
        <f t="shared" si="15"/>
        <v>0</v>
      </c>
      <c r="BG140" s="166">
        <f t="shared" si="16"/>
        <v>0</v>
      </c>
      <c r="BH140" s="166">
        <f t="shared" si="17"/>
        <v>0</v>
      </c>
      <c r="BI140" s="166">
        <f t="shared" si="18"/>
        <v>0</v>
      </c>
      <c r="BJ140" s="14" t="s">
        <v>122</v>
      </c>
      <c r="BK140" s="167">
        <f t="shared" si="19"/>
        <v>0</v>
      </c>
      <c r="BL140" s="14" t="s">
        <v>121</v>
      </c>
      <c r="BM140" s="165" t="s">
        <v>172</v>
      </c>
    </row>
    <row r="141" spans="1:65" s="2" customFormat="1" ht="24" customHeight="1">
      <c r="A141" s="29"/>
      <c r="B141" s="153"/>
      <c r="C141" s="154" t="s">
        <v>173</v>
      </c>
      <c r="D141" s="154" t="s">
        <v>117</v>
      </c>
      <c r="E141" s="155" t="s">
        <v>174</v>
      </c>
      <c r="F141" s="156" t="s">
        <v>175</v>
      </c>
      <c r="G141" s="157" t="s">
        <v>120</v>
      </c>
      <c r="H141" s="158">
        <v>6.28</v>
      </c>
      <c r="I141" s="159"/>
      <c r="J141" s="158">
        <f t="shared" si="10"/>
        <v>0</v>
      </c>
      <c r="K141" s="160"/>
      <c r="L141" s="30"/>
      <c r="M141" s="161" t="s">
        <v>1</v>
      </c>
      <c r="N141" s="162" t="s">
        <v>41</v>
      </c>
      <c r="O141" s="55"/>
      <c r="P141" s="163">
        <f t="shared" si="11"/>
        <v>0</v>
      </c>
      <c r="Q141" s="163">
        <v>0</v>
      </c>
      <c r="R141" s="163">
        <f t="shared" si="12"/>
        <v>0</v>
      </c>
      <c r="S141" s="163">
        <v>6.7000000000000004E-2</v>
      </c>
      <c r="T141" s="164">
        <f t="shared" si="13"/>
        <v>0.42076000000000002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121</v>
      </c>
      <c r="AT141" s="165" t="s">
        <v>117</v>
      </c>
      <c r="AU141" s="165" t="s">
        <v>122</v>
      </c>
      <c r="AY141" s="14" t="s">
        <v>114</v>
      </c>
      <c r="BE141" s="166">
        <f t="shared" si="14"/>
        <v>0</v>
      </c>
      <c r="BF141" s="166">
        <f t="shared" si="15"/>
        <v>0</v>
      </c>
      <c r="BG141" s="166">
        <f t="shared" si="16"/>
        <v>0</v>
      </c>
      <c r="BH141" s="166">
        <f t="shared" si="17"/>
        <v>0</v>
      </c>
      <c r="BI141" s="166">
        <f t="shared" si="18"/>
        <v>0</v>
      </c>
      <c r="BJ141" s="14" t="s">
        <v>122</v>
      </c>
      <c r="BK141" s="167">
        <f t="shared" si="19"/>
        <v>0</v>
      </c>
      <c r="BL141" s="14" t="s">
        <v>121</v>
      </c>
      <c r="BM141" s="165" t="s">
        <v>176</v>
      </c>
    </row>
    <row r="142" spans="1:65" s="2" customFormat="1" ht="36" customHeight="1">
      <c r="A142" s="29"/>
      <c r="B142" s="153"/>
      <c r="C142" s="154" t="s">
        <v>177</v>
      </c>
      <c r="D142" s="154" t="s">
        <v>117</v>
      </c>
      <c r="E142" s="155" t="s">
        <v>178</v>
      </c>
      <c r="F142" s="156" t="s">
        <v>179</v>
      </c>
      <c r="G142" s="157" t="s">
        <v>120</v>
      </c>
      <c r="H142" s="158">
        <v>367.86399999999998</v>
      </c>
      <c r="I142" s="159"/>
      <c r="J142" s="158">
        <f t="shared" si="10"/>
        <v>0</v>
      </c>
      <c r="K142" s="160"/>
      <c r="L142" s="30"/>
      <c r="M142" s="161" t="s">
        <v>1</v>
      </c>
      <c r="N142" s="162" t="s">
        <v>41</v>
      </c>
      <c r="O142" s="55"/>
      <c r="P142" s="163">
        <f t="shared" si="11"/>
        <v>0</v>
      </c>
      <c r="Q142" s="163">
        <v>0</v>
      </c>
      <c r="R142" s="163">
        <f t="shared" si="12"/>
        <v>0</v>
      </c>
      <c r="S142" s="163">
        <v>5.8999999999999997E-2</v>
      </c>
      <c r="T142" s="164">
        <f t="shared" si="13"/>
        <v>21.703975999999997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121</v>
      </c>
      <c r="AT142" s="165" t="s">
        <v>117</v>
      </c>
      <c r="AU142" s="165" t="s">
        <v>122</v>
      </c>
      <c r="AY142" s="14" t="s">
        <v>114</v>
      </c>
      <c r="BE142" s="166">
        <f t="shared" si="14"/>
        <v>0</v>
      </c>
      <c r="BF142" s="166">
        <f t="shared" si="15"/>
        <v>0</v>
      </c>
      <c r="BG142" s="166">
        <f t="shared" si="16"/>
        <v>0</v>
      </c>
      <c r="BH142" s="166">
        <f t="shared" si="17"/>
        <v>0</v>
      </c>
      <c r="BI142" s="166">
        <f t="shared" si="18"/>
        <v>0</v>
      </c>
      <c r="BJ142" s="14" t="s">
        <v>122</v>
      </c>
      <c r="BK142" s="167">
        <f t="shared" si="19"/>
        <v>0</v>
      </c>
      <c r="BL142" s="14" t="s">
        <v>121</v>
      </c>
      <c r="BM142" s="165" t="s">
        <v>180</v>
      </c>
    </row>
    <row r="143" spans="1:65" s="2" customFormat="1" ht="16.5" customHeight="1">
      <c r="A143" s="29"/>
      <c r="B143" s="153"/>
      <c r="C143" s="154" t="s">
        <v>181</v>
      </c>
      <c r="D143" s="154" t="s">
        <v>117</v>
      </c>
      <c r="E143" s="155" t="s">
        <v>182</v>
      </c>
      <c r="F143" s="156" t="s">
        <v>183</v>
      </c>
      <c r="G143" s="157" t="s">
        <v>184</v>
      </c>
      <c r="H143" s="158">
        <v>26.8</v>
      </c>
      <c r="I143" s="159"/>
      <c r="J143" s="158">
        <f t="shared" si="10"/>
        <v>0</v>
      </c>
      <c r="K143" s="160"/>
      <c r="L143" s="30"/>
      <c r="M143" s="161" t="s">
        <v>1</v>
      </c>
      <c r="N143" s="162" t="s">
        <v>41</v>
      </c>
      <c r="O143" s="55"/>
      <c r="P143" s="163">
        <f t="shared" si="11"/>
        <v>0</v>
      </c>
      <c r="Q143" s="163">
        <v>0</v>
      </c>
      <c r="R143" s="163">
        <f t="shared" si="12"/>
        <v>0</v>
      </c>
      <c r="S143" s="163">
        <v>0</v>
      </c>
      <c r="T143" s="164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121</v>
      </c>
      <c r="AT143" s="165" t="s">
        <v>117</v>
      </c>
      <c r="AU143" s="165" t="s">
        <v>122</v>
      </c>
      <c r="AY143" s="14" t="s">
        <v>114</v>
      </c>
      <c r="BE143" s="166">
        <f t="shared" si="14"/>
        <v>0</v>
      </c>
      <c r="BF143" s="166">
        <f t="shared" si="15"/>
        <v>0</v>
      </c>
      <c r="BG143" s="166">
        <f t="shared" si="16"/>
        <v>0</v>
      </c>
      <c r="BH143" s="166">
        <f t="shared" si="17"/>
        <v>0</v>
      </c>
      <c r="BI143" s="166">
        <f t="shared" si="18"/>
        <v>0</v>
      </c>
      <c r="BJ143" s="14" t="s">
        <v>122</v>
      </c>
      <c r="BK143" s="167">
        <f t="shared" si="19"/>
        <v>0</v>
      </c>
      <c r="BL143" s="14" t="s">
        <v>121</v>
      </c>
      <c r="BM143" s="165" t="s">
        <v>185</v>
      </c>
    </row>
    <row r="144" spans="1:65" s="2" customFormat="1" ht="24" customHeight="1">
      <c r="A144" s="29"/>
      <c r="B144" s="153"/>
      <c r="C144" s="154" t="s">
        <v>186</v>
      </c>
      <c r="D144" s="154" t="s">
        <v>117</v>
      </c>
      <c r="E144" s="155" t="s">
        <v>187</v>
      </c>
      <c r="F144" s="156" t="s">
        <v>188</v>
      </c>
      <c r="G144" s="157" t="s">
        <v>184</v>
      </c>
      <c r="H144" s="158">
        <v>670</v>
      </c>
      <c r="I144" s="159"/>
      <c r="J144" s="158">
        <f t="shared" si="10"/>
        <v>0</v>
      </c>
      <c r="K144" s="160"/>
      <c r="L144" s="30"/>
      <c r="M144" s="161" t="s">
        <v>1</v>
      </c>
      <c r="N144" s="162" t="s">
        <v>41</v>
      </c>
      <c r="O144" s="55"/>
      <c r="P144" s="163">
        <f t="shared" si="11"/>
        <v>0</v>
      </c>
      <c r="Q144" s="163">
        <v>0</v>
      </c>
      <c r="R144" s="163">
        <f t="shared" si="12"/>
        <v>0</v>
      </c>
      <c r="S144" s="163">
        <v>0</v>
      </c>
      <c r="T144" s="164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121</v>
      </c>
      <c r="AT144" s="165" t="s">
        <v>117</v>
      </c>
      <c r="AU144" s="165" t="s">
        <v>122</v>
      </c>
      <c r="AY144" s="14" t="s">
        <v>114</v>
      </c>
      <c r="BE144" s="166">
        <f t="shared" si="14"/>
        <v>0</v>
      </c>
      <c r="BF144" s="166">
        <f t="shared" si="15"/>
        <v>0</v>
      </c>
      <c r="BG144" s="166">
        <f t="shared" si="16"/>
        <v>0</v>
      </c>
      <c r="BH144" s="166">
        <f t="shared" si="17"/>
        <v>0</v>
      </c>
      <c r="BI144" s="166">
        <f t="shared" si="18"/>
        <v>0</v>
      </c>
      <c r="BJ144" s="14" t="s">
        <v>122</v>
      </c>
      <c r="BK144" s="167">
        <f t="shared" si="19"/>
        <v>0</v>
      </c>
      <c r="BL144" s="14" t="s">
        <v>121</v>
      </c>
      <c r="BM144" s="165" t="s">
        <v>189</v>
      </c>
    </row>
    <row r="145" spans="1:65" s="2" customFormat="1" ht="24" customHeight="1">
      <c r="A145" s="29"/>
      <c r="B145" s="153"/>
      <c r="C145" s="154" t="s">
        <v>190</v>
      </c>
      <c r="D145" s="154" t="s">
        <v>117</v>
      </c>
      <c r="E145" s="155" t="s">
        <v>191</v>
      </c>
      <c r="F145" s="156" t="s">
        <v>192</v>
      </c>
      <c r="G145" s="157" t="s">
        <v>184</v>
      </c>
      <c r="H145" s="158">
        <v>26.8</v>
      </c>
      <c r="I145" s="159"/>
      <c r="J145" s="158">
        <f t="shared" si="10"/>
        <v>0</v>
      </c>
      <c r="K145" s="160"/>
      <c r="L145" s="30"/>
      <c r="M145" s="161" t="s">
        <v>1</v>
      </c>
      <c r="N145" s="162" t="s">
        <v>41</v>
      </c>
      <c r="O145" s="55"/>
      <c r="P145" s="163">
        <f t="shared" si="11"/>
        <v>0</v>
      </c>
      <c r="Q145" s="163">
        <v>0</v>
      </c>
      <c r="R145" s="163">
        <f t="shared" si="12"/>
        <v>0</v>
      </c>
      <c r="S145" s="163">
        <v>0</v>
      </c>
      <c r="T145" s="164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121</v>
      </c>
      <c r="AT145" s="165" t="s">
        <v>117</v>
      </c>
      <c r="AU145" s="165" t="s">
        <v>122</v>
      </c>
      <c r="AY145" s="14" t="s">
        <v>114</v>
      </c>
      <c r="BE145" s="166">
        <f t="shared" si="14"/>
        <v>0</v>
      </c>
      <c r="BF145" s="166">
        <f t="shared" si="15"/>
        <v>0</v>
      </c>
      <c r="BG145" s="166">
        <f t="shared" si="16"/>
        <v>0</v>
      </c>
      <c r="BH145" s="166">
        <f t="shared" si="17"/>
        <v>0</v>
      </c>
      <c r="BI145" s="166">
        <f t="shared" si="18"/>
        <v>0</v>
      </c>
      <c r="BJ145" s="14" t="s">
        <v>122</v>
      </c>
      <c r="BK145" s="167">
        <f t="shared" si="19"/>
        <v>0</v>
      </c>
      <c r="BL145" s="14" t="s">
        <v>121</v>
      </c>
      <c r="BM145" s="165" t="s">
        <v>193</v>
      </c>
    </row>
    <row r="146" spans="1:65" s="12" customFormat="1" ht="22.8" customHeight="1">
      <c r="B146" s="140"/>
      <c r="D146" s="141" t="s">
        <v>74</v>
      </c>
      <c r="E146" s="151" t="s">
        <v>194</v>
      </c>
      <c r="F146" s="151" t="s">
        <v>195</v>
      </c>
      <c r="I146" s="143"/>
      <c r="J146" s="152">
        <f>BK146</f>
        <v>0</v>
      </c>
      <c r="L146" s="140"/>
      <c r="M146" s="145"/>
      <c r="N146" s="146"/>
      <c r="O146" s="146"/>
      <c r="P146" s="147">
        <f>P147</f>
        <v>0</v>
      </c>
      <c r="Q146" s="146"/>
      <c r="R146" s="147">
        <f>R147</f>
        <v>0</v>
      </c>
      <c r="S146" s="146"/>
      <c r="T146" s="148">
        <f>T147</f>
        <v>0</v>
      </c>
      <c r="AR146" s="141" t="s">
        <v>80</v>
      </c>
      <c r="AT146" s="149" t="s">
        <v>74</v>
      </c>
      <c r="AU146" s="149" t="s">
        <v>80</v>
      </c>
      <c r="AY146" s="141" t="s">
        <v>114</v>
      </c>
      <c r="BK146" s="150">
        <f>BK147</f>
        <v>0</v>
      </c>
    </row>
    <row r="147" spans="1:65" s="2" customFormat="1" ht="24" customHeight="1">
      <c r="A147" s="29"/>
      <c r="B147" s="153"/>
      <c r="C147" s="154" t="s">
        <v>196</v>
      </c>
      <c r="D147" s="154" t="s">
        <v>117</v>
      </c>
      <c r="E147" s="155" t="s">
        <v>197</v>
      </c>
      <c r="F147" s="156" t="s">
        <v>198</v>
      </c>
      <c r="G147" s="157" t="s">
        <v>184</v>
      </c>
      <c r="H147" s="158">
        <v>67.849999999999994</v>
      </c>
      <c r="I147" s="159"/>
      <c r="J147" s="158">
        <f>ROUND(I147*H147,3)</f>
        <v>0</v>
      </c>
      <c r="K147" s="160"/>
      <c r="L147" s="30"/>
      <c r="M147" s="161" t="s">
        <v>1</v>
      </c>
      <c r="N147" s="162" t="s">
        <v>41</v>
      </c>
      <c r="O147" s="55"/>
      <c r="P147" s="163">
        <f>O147*H147</f>
        <v>0</v>
      </c>
      <c r="Q147" s="163">
        <v>0</v>
      </c>
      <c r="R147" s="163">
        <f>Q147*H147</f>
        <v>0</v>
      </c>
      <c r="S147" s="163">
        <v>0</v>
      </c>
      <c r="T147" s="164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121</v>
      </c>
      <c r="AT147" s="165" t="s">
        <v>117</v>
      </c>
      <c r="AU147" s="165" t="s">
        <v>122</v>
      </c>
      <c r="AY147" s="14" t="s">
        <v>114</v>
      </c>
      <c r="BE147" s="166">
        <f>IF(N147="základná",J147,0)</f>
        <v>0</v>
      </c>
      <c r="BF147" s="166">
        <f>IF(N147="znížená",J147,0)</f>
        <v>0</v>
      </c>
      <c r="BG147" s="166">
        <f>IF(N147="zákl. prenesená",J147,0)</f>
        <v>0</v>
      </c>
      <c r="BH147" s="166">
        <f>IF(N147="zníž. prenesená",J147,0)</f>
        <v>0</v>
      </c>
      <c r="BI147" s="166">
        <f>IF(N147="nulová",J147,0)</f>
        <v>0</v>
      </c>
      <c r="BJ147" s="14" t="s">
        <v>122</v>
      </c>
      <c r="BK147" s="167">
        <f>ROUND(I147*H147,3)</f>
        <v>0</v>
      </c>
      <c r="BL147" s="14" t="s">
        <v>121</v>
      </c>
      <c r="BM147" s="165" t="s">
        <v>199</v>
      </c>
    </row>
    <row r="148" spans="1:65" s="12" customFormat="1" ht="25.95" customHeight="1">
      <c r="B148" s="140"/>
      <c r="D148" s="141" t="s">
        <v>74</v>
      </c>
      <c r="E148" s="142" t="s">
        <v>200</v>
      </c>
      <c r="F148" s="142" t="s">
        <v>201</v>
      </c>
      <c r="I148" s="143"/>
      <c r="J148" s="144">
        <f>BK148</f>
        <v>0</v>
      </c>
      <c r="L148" s="140"/>
      <c r="M148" s="145"/>
      <c r="N148" s="146"/>
      <c r="O148" s="146"/>
      <c r="P148" s="147">
        <f>P149+P162+P164+P175+P177+P192+P194</f>
        <v>0</v>
      </c>
      <c r="Q148" s="146"/>
      <c r="R148" s="147">
        <f>R149+R162+R164+R175+R177+R192+R194</f>
        <v>19.981817960000001</v>
      </c>
      <c r="S148" s="146"/>
      <c r="T148" s="148">
        <f>T149+T162+T164+T175+T177+T192+T194</f>
        <v>0</v>
      </c>
      <c r="AR148" s="141" t="s">
        <v>122</v>
      </c>
      <c r="AT148" s="149" t="s">
        <v>74</v>
      </c>
      <c r="AU148" s="149" t="s">
        <v>75</v>
      </c>
      <c r="AY148" s="141" t="s">
        <v>114</v>
      </c>
      <c r="BK148" s="150">
        <f>BK149+BK162+BK164+BK175+BK177+BK192+BK194</f>
        <v>0</v>
      </c>
    </row>
    <row r="149" spans="1:65" s="12" customFormat="1" ht="22.8" customHeight="1">
      <c r="B149" s="140"/>
      <c r="D149" s="141" t="s">
        <v>74</v>
      </c>
      <c r="E149" s="151" t="s">
        <v>202</v>
      </c>
      <c r="F149" s="151" t="s">
        <v>203</v>
      </c>
      <c r="I149" s="143"/>
      <c r="J149" s="152">
        <f>BK149</f>
        <v>0</v>
      </c>
      <c r="L149" s="140"/>
      <c r="M149" s="145"/>
      <c r="N149" s="146"/>
      <c r="O149" s="146"/>
      <c r="P149" s="147">
        <f>SUM(P150:P161)</f>
        <v>0</v>
      </c>
      <c r="Q149" s="146"/>
      <c r="R149" s="147">
        <f>SUM(R150:R161)</f>
        <v>12.275265400000002</v>
      </c>
      <c r="S149" s="146"/>
      <c r="T149" s="148">
        <f>SUM(T150:T161)</f>
        <v>0</v>
      </c>
      <c r="AR149" s="141" t="s">
        <v>122</v>
      </c>
      <c r="AT149" s="149" t="s">
        <v>74</v>
      </c>
      <c r="AU149" s="149" t="s">
        <v>80</v>
      </c>
      <c r="AY149" s="141" t="s">
        <v>114</v>
      </c>
      <c r="BK149" s="150">
        <f>SUM(BK150:BK161)</f>
        <v>0</v>
      </c>
    </row>
    <row r="150" spans="1:65" s="2" customFormat="1" ht="24" customHeight="1">
      <c r="A150" s="29"/>
      <c r="B150" s="153"/>
      <c r="C150" s="154" t="s">
        <v>7</v>
      </c>
      <c r="D150" s="154" t="s">
        <v>117</v>
      </c>
      <c r="E150" s="155" t="s">
        <v>204</v>
      </c>
      <c r="F150" s="156" t="s">
        <v>205</v>
      </c>
      <c r="G150" s="157" t="s">
        <v>120</v>
      </c>
      <c r="H150" s="158">
        <v>55.14</v>
      </c>
      <c r="I150" s="159"/>
      <c r="J150" s="158">
        <f t="shared" ref="J150:J161" si="20">ROUND(I150*H150,3)</f>
        <v>0</v>
      </c>
      <c r="K150" s="160"/>
      <c r="L150" s="30"/>
      <c r="M150" s="161" t="s">
        <v>1</v>
      </c>
      <c r="N150" s="162" t="s">
        <v>41</v>
      </c>
      <c r="O150" s="55"/>
      <c r="P150" s="163">
        <f t="shared" ref="P150:P161" si="21">O150*H150</f>
        <v>0</v>
      </c>
      <c r="Q150" s="163">
        <v>0</v>
      </c>
      <c r="R150" s="163">
        <f t="shared" ref="R150:R161" si="22">Q150*H150</f>
        <v>0</v>
      </c>
      <c r="S150" s="163">
        <v>0</v>
      </c>
      <c r="T150" s="164">
        <f t="shared" ref="T150:T161" si="23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181</v>
      </c>
      <c r="AT150" s="165" t="s">
        <v>117</v>
      </c>
      <c r="AU150" s="165" t="s">
        <v>122</v>
      </c>
      <c r="AY150" s="14" t="s">
        <v>114</v>
      </c>
      <c r="BE150" s="166">
        <f t="shared" ref="BE150:BE161" si="24">IF(N150="základná",J150,0)</f>
        <v>0</v>
      </c>
      <c r="BF150" s="166">
        <f t="shared" ref="BF150:BF161" si="25">IF(N150="znížená",J150,0)</f>
        <v>0</v>
      </c>
      <c r="BG150" s="166">
        <f t="shared" ref="BG150:BG161" si="26">IF(N150="zákl. prenesená",J150,0)</f>
        <v>0</v>
      </c>
      <c r="BH150" s="166">
        <f t="shared" ref="BH150:BH161" si="27">IF(N150="zníž. prenesená",J150,0)</f>
        <v>0</v>
      </c>
      <c r="BI150" s="166">
        <f t="shared" ref="BI150:BI161" si="28">IF(N150="nulová",J150,0)</f>
        <v>0</v>
      </c>
      <c r="BJ150" s="14" t="s">
        <v>122</v>
      </c>
      <c r="BK150" s="167">
        <f t="shared" ref="BK150:BK161" si="29">ROUND(I150*H150,3)</f>
        <v>0</v>
      </c>
      <c r="BL150" s="14" t="s">
        <v>181</v>
      </c>
      <c r="BM150" s="165" t="s">
        <v>206</v>
      </c>
    </row>
    <row r="151" spans="1:65" s="2" customFormat="1" ht="24" customHeight="1">
      <c r="A151" s="29"/>
      <c r="B151" s="153"/>
      <c r="C151" s="168" t="s">
        <v>207</v>
      </c>
      <c r="D151" s="168" t="s">
        <v>152</v>
      </c>
      <c r="E151" s="169" t="s">
        <v>208</v>
      </c>
      <c r="F151" s="170" t="s">
        <v>209</v>
      </c>
      <c r="G151" s="171" t="s">
        <v>120</v>
      </c>
      <c r="H151" s="172">
        <v>60.654000000000003</v>
      </c>
      <c r="I151" s="173"/>
      <c r="J151" s="172">
        <f t="shared" si="20"/>
        <v>0</v>
      </c>
      <c r="K151" s="174"/>
      <c r="L151" s="175"/>
      <c r="M151" s="176" t="s">
        <v>1</v>
      </c>
      <c r="N151" s="177" t="s">
        <v>41</v>
      </c>
      <c r="O151" s="55"/>
      <c r="P151" s="163">
        <f t="shared" si="21"/>
        <v>0</v>
      </c>
      <c r="Q151" s="163">
        <v>1.2160000000000001E-2</v>
      </c>
      <c r="R151" s="163">
        <f t="shared" si="22"/>
        <v>0.73755264000000009</v>
      </c>
      <c r="S151" s="163">
        <v>0</v>
      </c>
      <c r="T151" s="164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210</v>
      </c>
      <c r="AT151" s="165" t="s">
        <v>152</v>
      </c>
      <c r="AU151" s="165" t="s">
        <v>122</v>
      </c>
      <c r="AY151" s="14" t="s">
        <v>114</v>
      </c>
      <c r="BE151" s="166">
        <f t="shared" si="24"/>
        <v>0</v>
      </c>
      <c r="BF151" s="166">
        <f t="shared" si="25"/>
        <v>0</v>
      </c>
      <c r="BG151" s="166">
        <f t="shared" si="26"/>
        <v>0</v>
      </c>
      <c r="BH151" s="166">
        <f t="shared" si="27"/>
        <v>0</v>
      </c>
      <c r="BI151" s="166">
        <f t="shared" si="28"/>
        <v>0</v>
      </c>
      <c r="BJ151" s="14" t="s">
        <v>122</v>
      </c>
      <c r="BK151" s="167">
        <f t="shared" si="29"/>
        <v>0</v>
      </c>
      <c r="BL151" s="14" t="s">
        <v>181</v>
      </c>
      <c r="BM151" s="165" t="s">
        <v>211</v>
      </c>
    </row>
    <row r="152" spans="1:65" s="2" customFormat="1" ht="24" customHeight="1">
      <c r="A152" s="29"/>
      <c r="B152" s="153"/>
      <c r="C152" s="154" t="s">
        <v>212</v>
      </c>
      <c r="D152" s="154" t="s">
        <v>117</v>
      </c>
      <c r="E152" s="155" t="s">
        <v>213</v>
      </c>
      <c r="F152" s="156" t="s">
        <v>214</v>
      </c>
      <c r="G152" s="157" t="s">
        <v>120</v>
      </c>
      <c r="H152" s="158">
        <v>23.28</v>
      </c>
      <c r="I152" s="159"/>
      <c r="J152" s="158">
        <f t="shared" si="20"/>
        <v>0</v>
      </c>
      <c r="K152" s="160"/>
      <c r="L152" s="30"/>
      <c r="M152" s="161" t="s">
        <v>1</v>
      </c>
      <c r="N152" s="162" t="s">
        <v>41</v>
      </c>
      <c r="O152" s="55"/>
      <c r="P152" s="163">
        <f t="shared" si="21"/>
        <v>0</v>
      </c>
      <c r="Q152" s="163">
        <v>2.4199999999999998E-3</v>
      </c>
      <c r="R152" s="163">
        <f t="shared" si="22"/>
        <v>5.6337600000000002E-2</v>
      </c>
      <c r="S152" s="163">
        <v>0</v>
      </c>
      <c r="T152" s="164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181</v>
      </c>
      <c r="AT152" s="165" t="s">
        <v>117</v>
      </c>
      <c r="AU152" s="165" t="s">
        <v>122</v>
      </c>
      <c r="AY152" s="14" t="s">
        <v>114</v>
      </c>
      <c r="BE152" s="166">
        <f t="shared" si="24"/>
        <v>0</v>
      </c>
      <c r="BF152" s="166">
        <f t="shared" si="25"/>
        <v>0</v>
      </c>
      <c r="BG152" s="166">
        <f t="shared" si="26"/>
        <v>0</v>
      </c>
      <c r="BH152" s="166">
        <f t="shared" si="27"/>
        <v>0</v>
      </c>
      <c r="BI152" s="166">
        <f t="shared" si="28"/>
        <v>0</v>
      </c>
      <c r="BJ152" s="14" t="s">
        <v>122</v>
      </c>
      <c r="BK152" s="167">
        <f t="shared" si="29"/>
        <v>0</v>
      </c>
      <c r="BL152" s="14" t="s">
        <v>181</v>
      </c>
      <c r="BM152" s="165" t="s">
        <v>215</v>
      </c>
    </row>
    <row r="153" spans="1:65" s="2" customFormat="1" ht="24" customHeight="1">
      <c r="A153" s="29"/>
      <c r="B153" s="153"/>
      <c r="C153" s="168" t="s">
        <v>216</v>
      </c>
      <c r="D153" s="168" t="s">
        <v>152</v>
      </c>
      <c r="E153" s="169" t="s">
        <v>208</v>
      </c>
      <c r="F153" s="170" t="s">
        <v>209</v>
      </c>
      <c r="G153" s="171" t="s">
        <v>120</v>
      </c>
      <c r="H153" s="172">
        <v>26.771999999999998</v>
      </c>
      <c r="I153" s="173"/>
      <c r="J153" s="172">
        <f t="shared" si="20"/>
        <v>0</v>
      </c>
      <c r="K153" s="174"/>
      <c r="L153" s="175"/>
      <c r="M153" s="176" t="s">
        <v>1</v>
      </c>
      <c r="N153" s="177" t="s">
        <v>41</v>
      </c>
      <c r="O153" s="55"/>
      <c r="P153" s="163">
        <f t="shared" si="21"/>
        <v>0</v>
      </c>
      <c r="Q153" s="163">
        <v>1.2160000000000001E-2</v>
      </c>
      <c r="R153" s="163">
        <f t="shared" si="22"/>
        <v>0.32554751999999998</v>
      </c>
      <c r="S153" s="163">
        <v>0</v>
      </c>
      <c r="T153" s="164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210</v>
      </c>
      <c r="AT153" s="165" t="s">
        <v>152</v>
      </c>
      <c r="AU153" s="165" t="s">
        <v>122</v>
      </c>
      <c r="AY153" s="14" t="s">
        <v>114</v>
      </c>
      <c r="BE153" s="166">
        <f t="shared" si="24"/>
        <v>0</v>
      </c>
      <c r="BF153" s="166">
        <f t="shared" si="25"/>
        <v>0</v>
      </c>
      <c r="BG153" s="166">
        <f t="shared" si="26"/>
        <v>0</v>
      </c>
      <c r="BH153" s="166">
        <f t="shared" si="27"/>
        <v>0</v>
      </c>
      <c r="BI153" s="166">
        <f t="shared" si="28"/>
        <v>0</v>
      </c>
      <c r="BJ153" s="14" t="s">
        <v>122</v>
      </c>
      <c r="BK153" s="167">
        <f t="shared" si="29"/>
        <v>0</v>
      </c>
      <c r="BL153" s="14" t="s">
        <v>181</v>
      </c>
      <c r="BM153" s="165" t="s">
        <v>217</v>
      </c>
    </row>
    <row r="154" spans="1:65" s="2" customFormat="1" ht="24" customHeight="1">
      <c r="A154" s="29"/>
      <c r="B154" s="153"/>
      <c r="C154" s="154" t="s">
        <v>218</v>
      </c>
      <c r="D154" s="154" t="s">
        <v>117</v>
      </c>
      <c r="E154" s="155" t="s">
        <v>219</v>
      </c>
      <c r="F154" s="156" t="s">
        <v>220</v>
      </c>
      <c r="G154" s="157" t="s">
        <v>221</v>
      </c>
      <c r="H154" s="158">
        <v>1992</v>
      </c>
      <c r="I154" s="159"/>
      <c r="J154" s="158">
        <f t="shared" si="20"/>
        <v>0</v>
      </c>
      <c r="K154" s="160"/>
      <c r="L154" s="30"/>
      <c r="M154" s="161" t="s">
        <v>1</v>
      </c>
      <c r="N154" s="162" t="s">
        <v>41</v>
      </c>
      <c r="O154" s="55"/>
      <c r="P154" s="163">
        <f t="shared" si="21"/>
        <v>0</v>
      </c>
      <c r="Q154" s="163">
        <v>0</v>
      </c>
      <c r="R154" s="163">
        <f t="shared" si="22"/>
        <v>0</v>
      </c>
      <c r="S154" s="163">
        <v>0</v>
      </c>
      <c r="T154" s="164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181</v>
      </c>
      <c r="AT154" s="165" t="s">
        <v>117</v>
      </c>
      <c r="AU154" s="165" t="s">
        <v>122</v>
      </c>
      <c r="AY154" s="14" t="s">
        <v>114</v>
      </c>
      <c r="BE154" s="166">
        <f t="shared" si="24"/>
        <v>0</v>
      </c>
      <c r="BF154" s="166">
        <f t="shared" si="25"/>
        <v>0</v>
      </c>
      <c r="BG154" s="166">
        <f t="shared" si="26"/>
        <v>0</v>
      </c>
      <c r="BH154" s="166">
        <f t="shared" si="27"/>
        <v>0</v>
      </c>
      <c r="BI154" s="166">
        <f t="shared" si="28"/>
        <v>0</v>
      </c>
      <c r="BJ154" s="14" t="s">
        <v>122</v>
      </c>
      <c r="BK154" s="167">
        <f t="shared" si="29"/>
        <v>0</v>
      </c>
      <c r="BL154" s="14" t="s">
        <v>181</v>
      </c>
      <c r="BM154" s="165" t="s">
        <v>222</v>
      </c>
    </row>
    <row r="155" spans="1:65" s="2" customFormat="1" ht="24" customHeight="1">
      <c r="A155" s="29"/>
      <c r="B155" s="153"/>
      <c r="C155" s="168" t="s">
        <v>223</v>
      </c>
      <c r="D155" s="168" t="s">
        <v>152</v>
      </c>
      <c r="E155" s="169" t="s">
        <v>224</v>
      </c>
      <c r="F155" s="170" t="s">
        <v>225</v>
      </c>
      <c r="G155" s="171" t="s">
        <v>144</v>
      </c>
      <c r="H155" s="172">
        <v>5.2590000000000003</v>
      </c>
      <c r="I155" s="173"/>
      <c r="J155" s="172">
        <f t="shared" si="20"/>
        <v>0</v>
      </c>
      <c r="K155" s="174"/>
      <c r="L155" s="175"/>
      <c r="M155" s="176" t="s">
        <v>1</v>
      </c>
      <c r="N155" s="177" t="s">
        <v>41</v>
      </c>
      <c r="O155" s="55"/>
      <c r="P155" s="163">
        <f t="shared" si="21"/>
        <v>0</v>
      </c>
      <c r="Q155" s="163">
        <v>0.55000000000000004</v>
      </c>
      <c r="R155" s="163">
        <f t="shared" si="22"/>
        <v>2.8924500000000006</v>
      </c>
      <c r="S155" s="163">
        <v>0</v>
      </c>
      <c r="T155" s="164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210</v>
      </c>
      <c r="AT155" s="165" t="s">
        <v>152</v>
      </c>
      <c r="AU155" s="165" t="s">
        <v>122</v>
      </c>
      <c r="AY155" s="14" t="s">
        <v>114</v>
      </c>
      <c r="BE155" s="166">
        <f t="shared" si="24"/>
        <v>0</v>
      </c>
      <c r="BF155" s="166">
        <f t="shared" si="25"/>
        <v>0</v>
      </c>
      <c r="BG155" s="166">
        <f t="shared" si="26"/>
        <v>0</v>
      </c>
      <c r="BH155" s="166">
        <f t="shared" si="27"/>
        <v>0</v>
      </c>
      <c r="BI155" s="166">
        <f t="shared" si="28"/>
        <v>0</v>
      </c>
      <c r="BJ155" s="14" t="s">
        <v>122</v>
      </c>
      <c r="BK155" s="167">
        <f t="shared" si="29"/>
        <v>0</v>
      </c>
      <c r="BL155" s="14" t="s">
        <v>181</v>
      </c>
      <c r="BM155" s="165" t="s">
        <v>226</v>
      </c>
    </row>
    <row r="156" spans="1:65" s="2" customFormat="1" ht="16.5" customHeight="1">
      <c r="A156" s="29"/>
      <c r="B156" s="153"/>
      <c r="C156" s="154" t="s">
        <v>227</v>
      </c>
      <c r="D156" s="154" t="s">
        <v>117</v>
      </c>
      <c r="E156" s="155" t="s">
        <v>228</v>
      </c>
      <c r="F156" s="156" t="s">
        <v>229</v>
      </c>
      <c r="G156" s="157" t="s">
        <v>221</v>
      </c>
      <c r="H156" s="158">
        <v>664</v>
      </c>
      <c r="I156" s="159"/>
      <c r="J156" s="158">
        <f t="shared" si="20"/>
        <v>0</v>
      </c>
      <c r="K156" s="160"/>
      <c r="L156" s="30"/>
      <c r="M156" s="161" t="s">
        <v>1</v>
      </c>
      <c r="N156" s="162" t="s">
        <v>41</v>
      </c>
      <c r="O156" s="55"/>
      <c r="P156" s="163">
        <f t="shared" si="21"/>
        <v>0</v>
      </c>
      <c r="Q156" s="163">
        <v>0</v>
      </c>
      <c r="R156" s="163">
        <f t="shared" si="22"/>
        <v>0</v>
      </c>
      <c r="S156" s="163">
        <v>0</v>
      </c>
      <c r="T156" s="164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181</v>
      </c>
      <c r="AT156" s="165" t="s">
        <v>117</v>
      </c>
      <c r="AU156" s="165" t="s">
        <v>122</v>
      </c>
      <c r="AY156" s="14" t="s">
        <v>114</v>
      </c>
      <c r="BE156" s="166">
        <f t="shared" si="24"/>
        <v>0</v>
      </c>
      <c r="BF156" s="166">
        <f t="shared" si="25"/>
        <v>0</v>
      </c>
      <c r="BG156" s="166">
        <f t="shared" si="26"/>
        <v>0</v>
      </c>
      <c r="BH156" s="166">
        <f t="shared" si="27"/>
        <v>0</v>
      </c>
      <c r="BI156" s="166">
        <f t="shared" si="28"/>
        <v>0</v>
      </c>
      <c r="BJ156" s="14" t="s">
        <v>122</v>
      </c>
      <c r="BK156" s="167">
        <f t="shared" si="29"/>
        <v>0</v>
      </c>
      <c r="BL156" s="14" t="s">
        <v>181</v>
      </c>
      <c r="BM156" s="165" t="s">
        <v>230</v>
      </c>
    </row>
    <row r="157" spans="1:65" s="2" customFormat="1" ht="24" customHeight="1">
      <c r="A157" s="29"/>
      <c r="B157" s="153"/>
      <c r="C157" s="168" t="s">
        <v>231</v>
      </c>
      <c r="D157" s="168" t="s">
        <v>152</v>
      </c>
      <c r="E157" s="169" t="s">
        <v>224</v>
      </c>
      <c r="F157" s="170" t="s">
        <v>225</v>
      </c>
      <c r="G157" s="171" t="s">
        <v>144</v>
      </c>
      <c r="H157" s="172">
        <v>1.7529999999999999</v>
      </c>
      <c r="I157" s="173"/>
      <c r="J157" s="172">
        <f t="shared" si="20"/>
        <v>0</v>
      </c>
      <c r="K157" s="174"/>
      <c r="L157" s="175"/>
      <c r="M157" s="176" t="s">
        <v>1</v>
      </c>
      <c r="N157" s="177" t="s">
        <v>41</v>
      </c>
      <c r="O157" s="55"/>
      <c r="P157" s="163">
        <f t="shared" si="21"/>
        <v>0</v>
      </c>
      <c r="Q157" s="163">
        <v>0.55000000000000004</v>
      </c>
      <c r="R157" s="163">
        <f t="shared" si="22"/>
        <v>0.96415000000000006</v>
      </c>
      <c r="S157" s="163">
        <v>0</v>
      </c>
      <c r="T157" s="164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210</v>
      </c>
      <c r="AT157" s="165" t="s">
        <v>152</v>
      </c>
      <c r="AU157" s="165" t="s">
        <v>122</v>
      </c>
      <c r="AY157" s="14" t="s">
        <v>114</v>
      </c>
      <c r="BE157" s="166">
        <f t="shared" si="24"/>
        <v>0</v>
      </c>
      <c r="BF157" s="166">
        <f t="shared" si="25"/>
        <v>0</v>
      </c>
      <c r="BG157" s="166">
        <f t="shared" si="26"/>
        <v>0</v>
      </c>
      <c r="BH157" s="166">
        <f t="shared" si="27"/>
        <v>0</v>
      </c>
      <c r="BI157" s="166">
        <f t="shared" si="28"/>
        <v>0</v>
      </c>
      <c r="BJ157" s="14" t="s">
        <v>122</v>
      </c>
      <c r="BK157" s="167">
        <f t="shared" si="29"/>
        <v>0</v>
      </c>
      <c r="BL157" s="14" t="s">
        <v>181</v>
      </c>
      <c r="BM157" s="165" t="s">
        <v>232</v>
      </c>
    </row>
    <row r="158" spans="1:65" s="2" customFormat="1" ht="36" customHeight="1">
      <c r="A158" s="29"/>
      <c r="B158" s="153"/>
      <c r="C158" s="154" t="s">
        <v>233</v>
      </c>
      <c r="D158" s="154" t="s">
        <v>117</v>
      </c>
      <c r="E158" s="155" t="s">
        <v>234</v>
      </c>
      <c r="F158" s="156" t="s">
        <v>235</v>
      </c>
      <c r="G158" s="157" t="s">
        <v>144</v>
      </c>
      <c r="H158" s="158">
        <v>10.85</v>
      </c>
      <c r="I158" s="159"/>
      <c r="J158" s="158">
        <f t="shared" si="20"/>
        <v>0</v>
      </c>
      <c r="K158" s="160"/>
      <c r="L158" s="30"/>
      <c r="M158" s="161" t="s">
        <v>1</v>
      </c>
      <c r="N158" s="162" t="s">
        <v>41</v>
      </c>
      <c r="O158" s="55"/>
      <c r="P158" s="163">
        <f t="shared" si="21"/>
        <v>0</v>
      </c>
      <c r="Q158" s="163">
        <v>2.3099999999999999E-2</v>
      </c>
      <c r="R158" s="163">
        <f t="shared" si="22"/>
        <v>0.250635</v>
      </c>
      <c r="S158" s="163">
        <v>0</v>
      </c>
      <c r="T158" s="164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181</v>
      </c>
      <c r="AT158" s="165" t="s">
        <v>117</v>
      </c>
      <c r="AU158" s="165" t="s">
        <v>122</v>
      </c>
      <c r="AY158" s="14" t="s">
        <v>114</v>
      </c>
      <c r="BE158" s="166">
        <f t="shared" si="24"/>
        <v>0</v>
      </c>
      <c r="BF158" s="166">
        <f t="shared" si="25"/>
        <v>0</v>
      </c>
      <c r="BG158" s="166">
        <f t="shared" si="26"/>
        <v>0</v>
      </c>
      <c r="BH158" s="166">
        <f t="shared" si="27"/>
        <v>0</v>
      </c>
      <c r="BI158" s="166">
        <f t="shared" si="28"/>
        <v>0</v>
      </c>
      <c r="BJ158" s="14" t="s">
        <v>122</v>
      </c>
      <c r="BK158" s="167">
        <f t="shared" si="29"/>
        <v>0</v>
      </c>
      <c r="BL158" s="14" t="s">
        <v>181</v>
      </c>
      <c r="BM158" s="165" t="s">
        <v>236</v>
      </c>
    </row>
    <row r="159" spans="1:65" s="2" customFormat="1" ht="16.5" customHeight="1">
      <c r="A159" s="29"/>
      <c r="B159" s="153"/>
      <c r="C159" s="154" t="s">
        <v>237</v>
      </c>
      <c r="D159" s="154" t="s">
        <v>117</v>
      </c>
      <c r="E159" s="155" t="s">
        <v>238</v>
      </c>
      <c r="F159" s="156" t="s">
        <v>239</v>
      </c>
      <c r="G159" s="157" t="s">
        <v>120</v>
      </c>
      <c r="H159" s="158">
        <v>552.05100000000004</v>
      </c>
      <c r="I159" s="159"/>
      <c r="J159" s="158">
        <f t="shared" si="20"/>
        <v>0</v>
      </c>
      <c r="K159" s="160"/>
      <c r="L159" s="30"/>
      <c r="M159" s="161" t="s">
        <v>1</v>
      </c>
      <c r="N159" s="162" t="s">
        <v>41</v>
      </c>
      <c r="O159" s="55"/>
      <c r="P159" s="163">
        <f t="shared" si="21"/>
        <v>0</v>
      </c>
      <c r="Q159" s="163">
        <v>0</v>
      </c>
      <c r="R159" s="163">
        <f t="shared" si="22"/>
        <v>0</v>
      </c>
      <c r="S159" s="163">
        <v>0</v>
      </c>
      <c r="T159" s="164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181</v>
      </c>
      <c r="AT159" s="165" t="s">
        <v>117</v>
      </c>
      <c r="AU159" s="165" t="s">
        <v>122</v>
      </c>
      <c r="AY159" s="14" t="s">
        <v>114</v>
      </c>
      <c r="BE159" s="166">
        <f t="shared" si="24"/>
        <v>0</v>
      </c>
      <c r="BF159" s="166">
        <f t="shared" si="25"/>
        <v>0</v>
      </c>
      <c r="BG159" s="166">
        <f t="shared" si="26"/>
        <v>0</v>
      </c>
      <c r="BH159" s="166">
        <f t="shared" si="27"/>
        <v>0</v>
      </c>
      <c r="BI159" s="166">
        <f t="shared" si="28"/>
        <v>0</v>
      </c>
      <c r="BJ159" s="14" t="s">
        <v>122</v>
      </c>
      <c r="BK159" s="167">
        <f t="shared" si="29"/>
        <v>0</v>
      </c>
      <c r="BL159" s="14" t="s">
        <v>181</v>
      </c>
      <c r="BM159" s="165" t="s">
        <v>240</v>
      </c>
    </row>
    <row r="160" spans="1:65" s="2" customFormat="1" ht="24" customHeight="1">
      <c r="A160" s="29"/>
      <c r="B160" s="153"/>
      <c r="C160" s="168" t="s">
        <v>241</v>
      </c>
      <c r="D160" s="168" t="s">
        <v>152</v>
      </c>
      <c r="E160" s="169" t="s">
        <v>208</v>
      </c>
      <c r="F160" s="170" t="s">
        <v>209</v>
      </c>
      <c r="G160" s="171" t="s">
        <v>120</v>
      </c>
      <c r="H160" s="172">
        <v>579.654</v>
      </c>
      <c r="I160" s="173"/>
      <c r="J160" s="172">
        <f t="shared" si="20"/>
        <v>0</v>
      </c>
      <c r="K160" s="174"/>
      <c r="L160" s="175"/>
      <c r="M160" s="176" t="s">
        <v>1</v>
      </c>
      <c r="N160" s="177" t="s">
        <v>41</v>
      </c>
      <c r="O160" s="55"/>
      <c r="P160" s="163">
        <f t="shared" si="21"/>
        <v>0</v>
      </c>
      <c r="Q160" s="163">
        <v>1.2160000000000001E-2</v>
      </c>
      <c r="R160" s="163">
        <f t="shared" si="22"/>
        <v>7.0485926400000007</v>
      </c>
      <c r="S160" s="163">
        <v>0</v>
      </c>
      <c r="T160" s="164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210</v>
      </c>
      <c r="AT160" s="165" t="s">
        <v>152</v>
      </c>
      <c r="AU160" s="165" t="s">
        <v>122</v>
      </c>
      <c r="AY160" s="14" t="s">
        <v>114</v>
      </c>
      <c r="BE160" s="166">
        <f t="shared" si="24"/>
        <v>0</v>
      </c>
      <c r="BF160" s="166">
        <f t="shared" si="25"/>
        <v>0</v>
      </c>
      <c r="BG160" s="166">
        <f t="shared" si="26"/>
        <v>0</v>
      </c>
      <c r="BH160" s="166">
        <f t="shared" si="27"/>
        <v>0</v>
      </c>
      <c r="BI160" s="166">
        <f t="shared" si="28"/>
        <v>0</v>
      </c>
      <c r="BJ160" s="14" t="s">
        <v>122</v>
      </c>
      <c r="BK160" s="167">
        <f t="shared" si="29"/>
        <v>0</v>
      </c>
      <c r="BL160" s="14" t="s">
        <v>181</v>
      </c>
      <c r="BM160" s="165" t="s">
        <v>242</v>
      </c>
    </row>
    <row r="161" spans="1:65" s="2" customFormat="1" ht="24" customHeight="1">
      <c r="A161" s="29"/>
      <c r="B161" s="153"/>
      <c r="C161" s="154" t="s">
        <v>243</v>
      </c>
      <c r="D161" s="154" t="s">
        <v>117</v>
      </c>
      <c r="E161" s="155" t="s">
        <v>244</v>
      </c>
      <c r="F161" s="156" t="s">
        <v>245</v>
      </c>
      <c r="G161" s="157" t="s">
        <v>184</v>
      </c>
      <c r="H161" s="158">
        <v>12.275</v>
      </c>
      <c r="I161" s="159"/>
      <c r="J161" s="158">
        <f t="shared" si="20"/>
        <v>0</v>
      </c>
      <c r="K161" s="160"/>
      <c r="L161" s="30"/>
      <c r="M161" s="161" t="s">
        <v>1</v>
      </c>
      <c r="N161" s="162" t="s">
        <v>41</v>
      </c>
      <c r="O161" s="55"/>
      <c r="P161" s="163">
        <f t="shared" si="21"/>
        <v>0</v>
      </c>
      <c r="Q161" s="163">
        <v>0</v>
      </c>
      <c r="R161" s="163">
        <f t="shared" si="22"/>
        <v>0</v>
      </c>
      <c r="S161" s="163">
        <v>0</v>
      </c>
      <c r="T161" s="164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181</v>
      </c>
      <c r="AT161" s="165" t="s">
        <v>117</v>
      </c>
      <c r="AU161" s="165" t="s">
        <v>122</v>
      </c>
      <c r="AY161" s="14" t="s">
        <v>114</v>
      </c>
      <c r="BE161" s="166">
        <f t="shared" si="24"/>
        <v>0</v>
      </c>
      <c r="BF161" s="166">
        <f t="shared" si="25"/>
        <v>0</v>
      </c>
      <c r="BG161" s="166">
        <f t="shared" si="26"/>
        <v>0</v>
      </c>
      <c r="BH161" s="166">
        <f t="shared" si="27"/>
        <v>0</v>
      </c>
      <c r="BI161" s="166">
        <f t="shared" si="28"/>
        <v>0</v>
      </c>
      <c r="BJ161" s="14" t="s">
        <v>122</v>
      </c>
      <c r="BK161" s="167">
        <f t="shared" si="29"/>
        <v>0</v>
      </c>
      <c r="BL161" s="14" t="s">
        <v>181</v>
      </c>
      <c r="BM161" s="165" t="s">
        <v>246</v>
      </c>
    </row>
    <row r="162" spans="1:65" s="12" customFormat="1" ht="22.8" customHeight="1">
      <c r="B162" s="140"/>
      <c r="D162" s="141" t="s">
        <v>74</v>
      </c>
      <c r="E162" s="151" t="s">
        <v>247</v>
      </c>
      <c r="F162" s="151" t="s">
        <v>248</v>
      </c>
      <c r="I162" s="143"/>
      <c r="J162" s="152">
        <f>BK162</f>
        <v>0</v>
      </c>
      <c r="L162" s="140"/>
      <c r="M162" s="145"/>
      <c r="N162" s="146"/>
      <c r="O162" s="146"/>
      <c r="P162" s="147">
        <f>P163</f>
        <v>0</v>
      </c>
      <c r="Q162" s="146"/>
      <c r="R162" s="147">
        <f>R163</f>
        <v>0.2683296</v>
      </c>
      <c r="S162" s="146"/>
      <c r="T162" s="148">
        <f>T163</f>
        <v>0</v>
      </c>
      <c r="AR162" s="141" t="s">
        <v>122</v>
      </c>
      <c r="AT162" s="149" t="s">
        <v>74</v>
      </c>
      <c r="AU162" s="149" t="s">
        <v>80</v>
      </c>
      <c r="AY162" s="141" t="s">
        <v>114</v>
      </c>
      <c r="BK162" s="150">
        <f>BK163</f>
        <v>0</v>
      </c>
    </row>
    <row r="163" spans="1:65" s="2" customFormat="1" ht="36" customHeight="1">
      <c r="A163" s="29"/>
      <c r="B163" s="153"/>
      <c r="C163" s="154" t="s">
        <v>210</v>
      </c>
      <c r="D163" s="154" t="s">
        <v>117</v>
      </c>
      <c r="E163" s="155" t="s">
        <v>249</v>
      </c>
      <c r="F163" s="156" t="s">
        <v>250</v>
      </c>
      <c r="G163" s="157" t="s">
        <v>120</v>
      </c>
      <c r="H163" s="158">
        <v>20.16</v>
      </c>
      <c r="I163" s="159"/>
      <c r="J163" s="158">
        <f>ROUND(I163*H163,3)</f>
        <v>0</v>
      </c>
      <c r="K163" s="160"/>
      <c r="L163" s="30"/>
      <c r="M163" s="161" t="s">
        <v>1</v>
      </c>
      <c r="N163" s="162" t="s">
        <v>41</v>
      </c>
      <c r="O163" s="55"/>
      <c r="P163" s="163">
        <f>O163*H163</f>
        <v>0</v>
      </c>
      <c r="Q163" s="163">
        <v>1.3310000000000001E-2</v>
      </c>
      <c r="R163" s="163">
        <f>Q163*H163</f>
        <v>0.2683296</v>
      </c>
      <c r="S163" s="163">
        <v>0</v>
      </c>
      <c r="T163" s="164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181</v>
      </c>
      <c r="AT163" s="165" t="s">
        <v>117</v>
      </c>
      <c r="AU163" s="165" t="s">
        <v>122</v>
      </c>
      <c r="AY163" s="14" t="s">
        <v>114</v>
      </c>
      <c r="BE163" s="166">
        <f>IF(N163="základná",J163,0)</f>
        <v>0</v>
      </c>
      <c r="BF163" s="166">
        <f>IF(N163="znížená",J163,0)</f>
        <v>0</v>
      </c>
      <c r="BG163" s="166">
        <f>IF(N163="zákl. prenesená",J163,0)</f>
        <v>0</v>
      </c>
      <c r="BH163" s="166">
        <f>IF(N163="zníž. prenesená",J163,0)</f>
        <v>0</v>
      </c>
      <c r="BI163" s="166">
        <f>IF(N163="nulová",J163,0)</f>
        <v>0</v>
      </c>
      <c r="BJ163" s="14" t="s">
        <v>122</v>
      </c>
      <c r="BK163" s="167">
        <f>ROUND(I163*H163,3)</f>
        <v>0</v>
      </c>
      <c r="BL163" s="14" t="s">
        <v>181</v>
      </c>
      <c r="BM163" s="165" t="s">
        <v>251</v>
      </c>
    </row>
    <row r="164" spans="1:65" s="12" customFormat="1" ht="22.8" customHeight="1">
      <c r="B164" s="140"/>
      <c r="D164" s="141" t="s">
        <v>74</v>
      </c>
      <c r="E164" s="151" t="s">
        <v>252</v>
      </c>
      <c r="F164" s="151" t="s">
        <v>253</v>
      </c>
      <c r="I164" s="143"/>
      <c r="J164" s="152">
        <f>BK164</f>
        <v>0</v>
      </c>
      <c r="L164" s="140"/>
      <c r="M164" s="145"/>
      <c r="N164" s="146"/>
      <c r="O164" s="146"/>
      <c r="P164" s="147">
        <f>SUM(P165:P174)</f>
        <v>0</v>
      </c>
      <c r="Q164" s="146"/>
      <c r="R164" s="147">
        <f>SUM(R165:R174)</f>
        <v>3.8021559999999983</v>
      </c>
      <c r="S164" s="146"/>
      <c r="T164" s="148">
        <f>SUM(T165:T174)</f>
        <v>0</v>
      </c>
      <c r="AR164" s="141" t="s">
        <v>122</v>
      </c>
      <c r="AT164" s="149" t="s">
        <v>74</v>
      </c>
      <c r="AU164" s="149" t="s">
        <v>80</v>
      </c>
      <c r="AY164" s="141" t="s">
        <v>114</v>
      </c>
      <c r="BK164" s="150">
        <f>SUM(BK165:BK174)</f>
        <v>0</v>
      </c>
    </row>
    <row r="165" spans="1:65" s="2" customFormat="1" ht="24" customHeight="1">
      <c r="A165" s="29"/>
      <c r="B165" s="153"/>
      <c r="C165" s="154" t="s">
        <v>254</v>
      </c>
      <c r="D165" s="154" t="s">
        <v>117</v>
      </c>
      <c r="E165" s="155" t="s">
        <v>255</v>
      </c>
      <c r="F165" s="156" t="s">
        <v>256</v>
      </c>
      <c r="G165" s="157" t="s">
        <v>120</v>
      </c>
      <c r="H165" s="158">
        <v>664</v>
      </c>
      <c r="I165" s="159"/>
      <c r="J165" s="158">
        <f t="shared" ref="J165:J174" si="30">ROUND(I165*H165,3)</f>
        <v>0</v>
      </c>
      <c r="K165" s="160"/>
      <c r="L165" s="30"/>
      <c r="M165" s="161" t="s">
        <v>1</v>
      </c>
      <c r="N165" s="162" t="s">
        <v>41</v>
      </c>
      <c r="O165" s="55"/>
      <c r="P165" s="163">
        <f t="shared" ref="P165:P174" si="31">O165*H165</f>
        <v>0</v>
      </c>
      <c r="Q165" s="163">
        <v>5.3099999999999996E-3</v>
      </c>
      <c r="R165" s="163">
        <f t="shared" ref="R165:R174" si="32">Q165*H165</f>
        <v>3.5258399999999996</v>
      </c>
      <c r="S165" s="163">
        <v>0</v>
      </c>
      <c r="T165" s="164">
        <f t="shared" ref="T165:T174" si="33"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181</v>
      </c>
      <c r="AT165" s="165" t="s">
        <v>117</v>
      </c>
      <c r="AU165" s="165" t="s">
        <v>122</v>
      </c>
      <c r="AY165" s="14" t="s">
        <v>114</v>
      </c>
      <c r="BE165" s="166">
        <f t="shared" ref="BE165:BE174" si="34">IF(N165="základná",J165,0)</f>
        <v>0</v>
      </c>
      <c r="BF165" s="166">
        <f t="shared" ref="BF165:BF174" si="35">IF(N165="znížená",J165,0)</f>
        <v>0</v>
      </c>
      <c r="BG165" s="166">
        <f t="shared" ref="BG165:BG174" si="36">IF(N165="zákl. prenesená",J165,0)</f>
        <v>0</v>
      </c>
      <c r="BH165" s="166">
        <f t="shared" ref="BH165:BH174" si="37">IF(N165="zníž. prenesená",J165,0)</f>
        <v>0</v>
      </c>
      <c r="BI165" s="166">
        <f t="shared" ref="BI165:BI174" si="38">IF(N165="nulová",J165,0)</f>
        <v>0</v>
      </c>
      <c r="BJ165" s="14" t="s">
        <v>122</v>
      </c>
      <c r="BK165" s="167">
        <f t="shared" ref="BK165:BK174" si="39">ROUND(I165*H165,3)</f>
        <v>0</v>
      </c>
      <c r="BL165" s="14" t="s">
        <v>181</v>
      </c>
      <c r="BM165" s="165" t="s">
        <v>257</v>
      </c>
    </row>
    <row r="166" spans="1:65" s="2" customFormat="1" ht="24" customHeight="1">
      <c r="A166" s="29"/>
      <c r="B166" s="153"/>
      <c r="C166" s="154" t="s">
        <v>258</v>
      </c>
      <c r="D166" s="154" t="s">
        <v>117</v>
      </c>
      <c r="E166" s="155" t="s">
        <v>259</v>
      </c>
      <c r="F166" s="156" t="s">
        <v>260</v>
      </c>
      <c r="G166" s="157" t="s">
        <v>221</v>
      </c>
      <c r="H166" s="158">
        <v>55.14</v>
      </c>
      <c r="I166" s="159"/>
      <c r="J166" s="158">
        <f t="shared" si="30"/>
        <v>0</v>
      </c>
      <c r="K166" s="160"/>
      <c r="L166" s="30"/>
      <c r="M166" s="161" t="s">
        <v>1</v>
      </c>
      <c r="N166" s="162" t="s">
        <v>41</v>
      </c>
      <c r="O166" s="55"/>
      <c r="P166" s="163">
        <f t="shared" si="31"/>
        <v>0</v>
      </c>
      <c r="Q166" s="163">
        <v>4.6999999999999999E-4</v>
      </c>
      <c r="R166" s="163">
        <f t="shared" si="32"/>
        <v>2.5915799999999999E-2</v>
      </c>
      <c r="S166" s="163">
        <v>0</v>
      </c>
      <c r="T166" s="164">
        <f t="shared" si="3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181</v>
      </c>
      <c r="AT166" s="165" t="s">
        <v>117</v>
      </c>
      <c r="AU166" s="165" t="s">
        <v>122</v>
      </c>
      <c r="AY166" s="14" t="s">
        <v>114</v>
      </c>
      <c r="BE166" s="166">
        <f t="shared" si="34"/>
        <v>0</v>
      </c>
      <c r="BF166" s="166">
        <f t="shared" si="35"/>
        <v>0</v>
      </c>
      <c r="BG166" s="166">
        <f t="shared" si="36"/>
        <v>0</v>
      </c>
      <c r="BH166" s="166">
        <f t="shared" si="37"/>
        <v>0</v>
      </c>
      <c r="BI166" s="166">
        <f t="shared" si="38"/>
        <v>0</v>
      </c>
      <c r="BJ166" s="14" t="s">
        <v>122</v>
      </c>
      <c r="BK166" s="167">
        <f t="shared" si="39"/>
        <v>0</v>
      </c>
      <c r="BL166" s="14" t="s">
        <v>181</v>
      </c>
      <c r="BM166" s="165" t="s">
        <v>261</v>
      </c>
    </row>
    <row r="167" spans="1:65" s="2" customFormat="1" ht="24" customHeight="1">
      <c r="A167" s="29"/>
      <c r="B167" s="153"/>
      <c r="C167" s="154" t="s">
        <v>262</v>
      </c>
      <c r="D167" s="154" t="s">
        <v>117</v>
      </c>
      <c r="E167" s="155" t="s">
        <v>263</v>
      </c>
      <c r="F167" s="156" t="s">
        <v>264</v>
      </c>
      <c r="G167" s="157" t="s">
        <v>221</v>
      </c>
      <c r="H167" s="158">
        <v>23.3</v>
      </c>
      <c r="I167" s="159"/>
      <c r="J167" s="158">
        <f t="shared" si="30"/>
        <v>0</v>
      </c>
      <c r="K167" s="160"/>
      <c r="L167" s="30"/>
      <c r="M167" s="161" t="s">
        <v>1</v>
      </c>
      <c r="N167" s="162" t="s">
        <v>41</v>
      </c>
      <c r="O167" s="55"/>
      <c r="P167" s="163">
        <f t="shared" si="31"/>
        <v>0</v>
      </c>
      <c r="Q167" s="163">
        <v>2.0000000000000001E-4</v>
      </c>
      <c r="R167" s="163">
        <f t="shared" si="32"/>
        <v>4.6600000000000001E-3</v>
      </c>
      <c r="S167" s="163">
        <v>0</v>
      </c>
      <c r="T167" s="164">
        <f t="shared" si="3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181</v>
      </c>
      <c r="AT167" s="165" t="s">
        <v>117</v>
      </c>
      <c r="AU167" s="165" t="s">
        <v>122</v>
      </c>
      <c r="AY167" s="14" t="s">
        <v>114</v>
      </c>
      <c r="BE167" s="166">
        <f t="shared" si="34"/>
        <v>0</v>
      </c>
      <c r="BF167" s="166">
        <f t="shared" si="35"/>
        <v>0</v>
      </c>
      <c r="BG167" s="166">
        <f t="shared" si="36"/>
        <v>0</v>
      </c>
      <c r="BH167" s="166">
        <f t="shared" si="37"/>
        <v>0</v>
      </c>
      <c r="BI167" s="166">
        <f t="shared" si="38"/>
        <v>0</v>
      </c>
      <c r="BJ167" s="14" t="s">
        <v>122</v>
      </c>
      <c r="BK167" s="167">
        <f t="shared" si="39"/>
        <v>0</v>
      </c>
      <c r="BL167" s="14" t="s">
        <v>181</v>
      </c>
      <c r="BM167" s="165" t="s">
        <v>265</v>
      </c>
    </row>
    <row r="168" spans="1:65" s="2" customFormat="1" ht="16.5" customHeight="1">
      <c r="A168" s="29"/>
      <c r="B168" s="153"/>
      <c r="C168" s="154" t="s">
        <v>266</v>
      </c>
      <c r="D168" s="154" t="s">
        <v>117</v>
      </c>
      <c r="E168" s="155" t="s">
        <v>267</v>
      </c>
      <c r="F168" s="156" t="s">
        <v>268</v>
      </c>
      <c r="G168" s="157" t="s">
        <v>221</v>
      </c>
      <c r="H168" s="158">
        <v>23.76</v>
      </c>
      <c r="I168" s="159"/>
      <c r="J168" s="158">
        <f t="shared" si="30"/>
        <v>0</v>
      </c>
      <c r="K168" s="160"/>
      <c r="L168" s="30"/>
      <c r="M168" s="161" t="s">
        <v>1</v>
      </c>
      <c r="N168" s="162" t="s">
        <v>41</v>
      </c>
      <c r="O168" s="55"/>
      <c r="P168" s="163">
        <f t="shared" si="31"/>
        <v>0</v>
      </c>
      <c r="Q168" s="163">
        <v>1.91E-3</v>
      </c>
      <c r="R168" s="163">
        <f t="shared" si="32"/>
        <v>4.5381600000000001E-2</v>
      </c>
      <c r="S168" s="163">
        <v>0</v>
      </c>
      <c r="T168" s="164">
        <f t="shared" si="3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181</v>
      </c>
      <c r="AT168" s="165" t="s">
        <v>117</v>
      </c>
      <c r="AU168" s="165" t="s">
        <v>122</v>
      </c>
      <c r="AY168" s="14" t="s">
        <v>114</v>
      </c>
      <c r="BE168" s="166">
        <f t="shared" si="34"/>
        <v>0</v>
      </c>
      <c r="BF168" s="166">
        <f t="shared" si="35"/>
        <v>0</v>
      </c>
      <c r="BG168" s="166">
        <f t="shared" si="36"/>
        <v>0</v>
      </c>
      <c r="BH168" s="166">
        <f t="shared" si="37"/>
        <v>0</v>
      </c>
      <c r="BI168" s="166">
        <f t="shared" si="38"/>
        <v>0</v>
      </c>
      <c r="BJ168" s="14" t="s">
        <v>122</v>
      </c>
      <c r="BK168" s="167">
        <f t="shared" si="39"/>
        <v>0</v>
      </c>
      <c r="BL168" s="14" t="s">
        <v>181</v>
      </c>
      <c r="BM168" s="165" t="s">
        <v>269</v>
      </c>
    </row>
    <row r="169" spans="1:65" s="2" customFormat="1" ht="24" customHeight="1">
      <c r="A169" s="29"/>
      <c r="B169" s="153"/>
      <c r="C169" s="154" t="s">
        <v>270</v>
      </c>
      <c r="D169" s="154" t="s">
        <v>117</v>
      </c>
      <c r="E169" s="155" t="s">
        <v>271</v>
      </c>
      <c r="F169" s="156" t="s">
        <v>272</v>
      </c>
      <c r="G169" s="157" t="s">
        <v>221</v>
      </c>
      <c r="H169" s="158">
        <v>20.7</v>
      </c>
      <c r="I169" s="159"/>
      <c r="J169" s="158">
        <f t="shared" si="30"/>
        <v>0</v>
      </c>
      <c r="K169" s="160"/>
      <c r="L169" s="30"/>
      <c r="M169" s="161" t="s">
        <v>1</v>
      </c>
      <c r="N169" s="162" t="s">
        <v>41</v>
      </c>
      <c r="O169" s="55"/>
      <c r="P169" s="163">
        <f t="shared" si="31"/>
        <v>0</v>
      </c>
      <c r="Q169" s="163">
        <v>2.0500000000000002E-3</v>
      </c>
      <c r="R169" s="163">
        <f t="shared" si="32"/>
        <v>4.2435E-2</v>
      </c>
      <c r="S169" s="163">
        <v>0</v>
      </c>
      <c r="T169" s="164">
        <f t="shared" si="3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181</v>
      </c>
      <c r="AT169" s="165" t="s">
        <v>117</v>
      </c>
      <c r="AU169" s="165" t="s">
        <v>122</v>
      </c>
      <c r="AY169" s="14" t="s">
        <v>114</v>
      </c>
      <c r="BE169" s="166">
        <f t="shared" si="34"/>
        <v>0</v>
      </c>
      <c r="BF169" s="166">
        <f t="shared" si="35"/>
        <v>0</v>
      </c>
      <c r="BG169" s="166">
        <f t="shared" si="36"/>
        <v>0</v>
      </c>
      <c r="BH169" s="166">
        <f t="shared" si="37"/>
        <v>0</v>
      </c>
      <c r="BI169" s="166">
        <f t="shared" si="38"/>
        <v>0</v>
      </c>
      <c r="BJ169" s="14" t="s">
        <v>122</v>
      </c>
      <c r="BK169" s="167">
        <f t="shared" si="39"/>
        <v>0</v>
      </c>
      <c r="BL169" s="14" t="s">
        <v>181</v>
      </c>
      <c r="BM169" s="165" t="s">
        <v>273</v>
      </c>
    </row>
    <row r="170" spans="1:65" s="2" customFormat="1" ht="24" customHeight="1">
      <c r="A170" s="29"/>
      <c r="B170" s="153"/>
      <c r="C170" s="154" t="s">
        <v>274</v>
      </c>
      <c r="D170" s="154" t="s">
        <v>117</v>
      </c>
      <c r="E170" s="155" t="s">
        <v>275</v>
      </c>
      <c r="F170" s="156" t="s">
        <v>276</v>
      </c>
      <c r="G170" s="157" t="s">
        <v>149</v>
      </c>
      <c r="H170" s="158">
        <v>6</v>
      </c>
      <c r="I170" s="159"/>
      <c r="J170" s="158">
        <f t="shared" si="30"/>
        <v>0</v>
      </c>
      <c r="K170" s="160"/>
      <c r="L170" s="30"/>
      <c r="M170" s="161" t="s">
        <v>1</v>
      </c>
      <c r="N170" s="162" t="s">
        <v>41</v>
      </c>
      <c r="O170" s="55"/>
      <c r="P170" s="163">
        <f t="shared" si="31"/>
        <v>0</v>
      </c>
      <c r="Q170" s="163">
        <v>3.8999999999999999E-4</v>
      </c>
      <c r="R170" s="163">
        <f t="shared" si="32"/>
        <v>2.3400000000000001E-3</v>
      </c>
      <c r="S170" s="163">
        <v>0</v>
      </c>
      <c r="T170" s="164">
        <f t="shared" si="3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181</v>
      </c>
      <c r="AT170" s="165" t="s">
        <v>117</v>
      </c>
      <c r="AU170" s="165" t="s">
        <v>122</v>
      </c>
      <c r="AY170" s="14" t="s">
        <v>114</v>
      </c>
      <c r="BE170" s="166">
        <f t="shared" si="34"/>
        <v>0</v>
      </c>
      <c r="BF170" s="166">
        <f t="shared" si="35"/>
        <v>0</v>
      </c>
      <c r="BG170" s="166">
        <f t="shared" si="36"/>
        <v>0</v>
      </c>
      <c r="BH170" s="166">
        <f t="shared" si="37"/>
        <v>0</v>
      </c>
      <c r="BI170" s="166">
        <f t="shared" si="38"/>
        <v>0</v>
      </c>
      <c r="BJ170" s="14" t="s">
        <v>122</v>
      </c>
      <c r="BK170" s="167">
        <f t="shared" si="39"/>
        <v>0</v>
      </c>
      <c r="BL170" s="14" t="s">
        <v>181</v>
      </c>
      <c r="BM170" s="165" t="s">
        <v>277</v>
      </c>
    </row>
    <row r="171" spans="1:65" s="2" customFormat="1" ht="24" customHeight="1">
      <c r="A171" s="29"/>
      <c r="B171" s="153"/>
      <c r="C171" s="154" t="s">
        <v>278</v>
      </c>
      <c r="D171" s="154" t="s">
        <v>117</v>
      </c>
      <c r="E171" s="155" t="s">
        <v>279</v>
      </c>
      <c r="F171" s="156" t="s">
        <v>280</v>
      </c>
      <c r="G171" s="157" t="s">
        <v>149</v>
      </c>
      <c r="H171" s="158">
        <v>6</v>
      </c>
      <c r="I171" s="159"/>
      <c r="J171" s="158">
        <f t="shared" si="30"/>
        <v>0</v>
      </c>
      <c r="K171" s="160"/>
      <c r="L171" s="30"/>
      <c r="M171" s="161" t="s">
        <v>1</v>
      </c>
      <c r="N171" s="162" t="s">
        <v>41</v>
      </c>
      <c r="O171" s="55"/>
      <c r="P171" s="163">
        <f t="shared" si="31"/>
        <v>0</v>
      </c>
      <c r="Q171" s="163">
        <v>3.8999999999999999E-4</v>
      </c>
      <c r="R171" s="163">
        <f t="shared" si="32"/>
        <v>2.3400000000000001E-3</v>
      </c>
      <c r="S171" s="163">
        <v>0</v>
      </c>
      <c r="T171" s="164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181</v>
      </c>
      <c r="AT171" s="165" t="s">
        <v>117</v>
      </c>
      <c r="AU171" s="165" t="s">
        <v>122</v>
      </c>
      <c r="AY171" s="14" t="s">
        <v>114</v>
      </c>
      <c r="BE171" s="166">
        <f t="shared" si="34"/>
        <v>0</v>
      </c>
      <c r="BF171" s="166">
        <f t="shared" si="35"/>
        <v>0</v>
      </c>
      <c r="BG171" s="166">
        <f t="shared" si="36"/>
        <v>0</v>
      </c>
      <c r="BH171" s="166">
        <f t="shared" si="37"/>
        <v>0</v>
      </c>
      <c r="BI171" s="166">
        <f t="shared" si="38"/>
        <v>0</v>
      </c>
      <c r="BJ171" s="14" t="s">
        <v>122</v>
      </c>
      <c r="BK171" s="167">
        <f t="shared" si="39"/>
        <v>0</v>
      </c>
      <c r="BL171" s="14" t="s">
        <v>181</v>
      </c>
      <c r="BM171" s="165" t="s">
        <v>281</v>
      </c>
    </row>
    <row r="172" spans="1:65" s="2" customFormat="1" ht="24" customHeight="1">
      <c r="A172" s="29"/>
      <c r="B172" s="153"/>
      <c r="C172" s="154" t="s">
        <v>282</v>
      </c>
      <c r="D172" s="154" t="s">
        <v>117</v>
      </c>
      <c r="E172" s="155" t="s">
        <v>283</v>
      </c>
      <c r="F172" s="156" t="s">
        <v>284</v>
      </c>
      <c r="G172" s="157" t="s">
        <v>221</v>
      </c>
      <c r="H172" s="158">
        <v>110.28</v>
      </c>
      <c r="I172" s="159"/>
      <c r="J172" s="158">
        <f t="shared" si="30"/>
        <v>0</v>
      </c>
      <c r="K172" s="160"/>
      <c r="L172" s="30"/>
      <c r="M172" s="161" t="s">
        <v>1</v>
      </c>
      <c r="N172" s="162" t="s">
        <v>41</v>
      </c>
      <c r="O172" s="55"/>
      <c r="P172" s="163">
        <f t="shared" si="31"/>
        <v>0</v>
      </c>
      <c r="Q172" s="163">
        <v>1.3699999999999999E-3</v>
      </c>
      <c r="R172" s="163">
        <f t="shared" si="32"/>
        <v>0.15108359999999998</v>
      </c>
      <c r="S172" s="163">
        <v>0</v>
      </c>
      <c r="T172" s="164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181</v>
      </c>
      <c r="AT172" s="165" t="s">
        <v>117</v>
      </c>
      <c r="AU172" s="165" t="s">
        <v>122</v>
      </c>
      <c r="AY172" s="14" t="s">
        <v>114</v>
      </c>
      <c r="BE172" s="166">
        <f t="shared" si="34"/>
        <v>0</v>
      </c>
      <c r="BF172" s="166">
        <f t="shared" si="35"/>
        <v>0</v>
      </c>
      <c r="BG172" s="166">
        <f t="shared" si="36"/>
        <v>0</v>
      </c>
      <c r="BH172" s="166">
        <f t="shared" si="37"/>
        <v>0</v>
      </c>
      <c r="BI172" s="166">
        <f t="shared" si="38"/>
        <v>0</v>
      </c>
      <c r="BJ172" s="14" t="s">
        <v>122</v>
      </c>
      <c r="BK172" s="167">
        <f t="shared" si="39"/>
        <v>0</v>
      </c>
      <c r="BL172" s="14" t="s">
        <v>181</v>
      </c>
      <c r="BM172" s="165" t="s">
        <v>285</v>
      </c>
    </row>
    <row r="173" spans="1:65" s="2" customFormat="1" ht="24" customHeight="1">
      <c r="A173" s="29"/>
      <c r="B173" s="153"/>
      <c r="C173" s="154" t="s">
        <v>286</v>
      </c>
      <c r="D173" s="154" t="s">
        <v>117</v>
      </c>
      <c r="E173" s="155" t="s">
        <v>287</v>
      </c>
      <c r="F173" s="156" t="s">
        <v>288</v>
      </c>
      <c r="G173" s="157" t="s">
        <v>149</v>
      </c>
      <c r="H173" s="158">
        <v>6</v>
      </c>
      <c r="I173" s="159"/>
      <c r="J173" s="158">
        <f t="shared" si="30"/>
        <v>0</v>
      </c>
      <c r="K173" s="160"/>
      <c r="L173" s="30"/>
      <c r="M173" s="161" t="s">
        <v>1</v>
      </c>
      <c r="N173" s="162" t="s">
        <v>41</v>
      </c>
      <c r="O173" s="55"/>
      <c r="P173" s="163">
        <f t="shared" si="31"/>
        <v>0</v>
      </c>
      <c r="Q173" s="163">
        <v>3.6000000000000002E-4</v>
      </c>
      <c r="R173" s="163">
        <f t="shared" si="32"/>
        <v>2.16E-3</v>
      </c>
      <c r="S173" s="163">
        <v>0</v>
      </c>
      <c r="T173" s="164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181</v>
      </c>
      <c r="AT173" s="165" t="s">
        <v>117</v>
      </c>
      <c r="AU173" s="165" t="s">
        <v>122</v>
      </c>
      <c r="AY173" s="14" t="s">
        <v>114</v>
      </c>
      <c r="BE173" s="166">
        <f t="shared" si="34"/>
        <v>0</v>
      </c>
      <c r="BF173" s="166">
        <f t="shared" si="35"/>
        <v>0</v>
      </c>
      <c r="BG173" s="166">
        <f t="shared" si="36"/>
        <v>0</v>
      </c>
      <c r="BH173" s="166">
        <f t="shared" si="37"/>
        <v>0</v>
      </c>
      <c r="BI173" s="166">
        <f t="shared" si="38"/>
        <v>0</v>
      </c>
      <c r="BJ173" s="14" t="s">
        <v>122</v>
      </c>
      <c r="BK173" s="167">
        <f t="shared" si="39"/>
        <v>0</v>
      </c>
      <c r="BL173" s="14" t="s">
        <v>181</v>
      </c>
      <c r="BM173" s="165" t="s">
        <v>289</v>
      </c>
    </row>
    <row r="174" spans="1:65" s="2" customFormat="1" ht="24" customHeight="1">
      <c r="A174" s="29"/>
      <c r="B174" s="153"/>
      <c r="C174" s="154" t="s">
        <v>290</v>
      </c>
      <c r="D174" s="154" t="s">
        <v>117</v>
      </c>
      <c r="E174" s="155" t="s">
        <v>291</v>
      </c>
      <c r="F174" s="156" t="s">
        <v>292</v>
      </c>
      <c r="G174" s="157" t="s">
        <v>184</v>
      </c>
      <c r="H174" s="158">
        <v>3.802</v>
      </c>
      <c r="I174" s="159"/>
      <c r="J174" s="158">
        <f t="shared" si="30"/>
        <v>0</v>
      </c>
      <c r="K174" s="160"/>
      <c r="L174" s="30"/>
      <c r="M174" s="161" t="s">
        <v>1</v>
      </c>
      <c r="N174" s="162" t="s">
        <v>41</v>
      </c>
      <c r="O174" s="55"/>
      <c r="P174" s="163">
        <f t="shared" si="31"/>
        <v>0</v>
      </c>
      <c r="Q174" s="163">
        <v>0</v>
      </c>
      <c r="R174" s="163">
        <f t="shared" si="32"/>
        <v>0</v>
      </c>
      <c r="S174" s="163">
        <v>0</v>
      </c>
      <c r="T174" s="164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181</v>
      </c>
      <c r="AT174" s="165" t="s">
        <v>117</v>
      </c>
      <c r="AU174" s="165" t="s">
        <v>122</v>
      </c>
      <c r="AY174" s="14" t="s">
        <v>114</v>
      </c>
      <c r="BE174" s="166">
        <f t="shared" si="34"/>
        <v>0</v>
      </c>
      <c r="BF174" s="166">
        <f t="shared" si="35"/>
        <v>0</v>
      </c>
      <c r="BG174" s="166">
        <f t="shared" si="36"/>
        <v>0</v>
      </c>
      <c r="BH174" s="166">
        <f t="shared" si="37"/>
        <v>0</v>
      </c>
      <c r="BI174" s="166">
        <f t="shared" si="38"/>
        <v>0</v>
      </c>
      <c r="BJ174" s="14" t="s">
        <v>122</v>
      </c>
      <c r="BK174" s="167">
        <f t="shared" si="39"/>
        <v>0</v>
      </c>
      <c r="BL174" s="14" t="s">
        <v>181</v>
      </c>
      <c r="BM174" s="165" t="s">
        <v>293</v>
      </c>
    </row>
    <row r="175" spans="1:65" s="12" customFormat="1" ht="22.8" customHeight="1">
      <c r="B175" s="140"/>
      <c r="D175" s="141" t="s">
        <v>74</v>
      </c>
      <c r="E175" s="151" t="s">
        <v>294</v>
      </c>
      <c r="F175" s="151" t="s">
        <v>295</v>
      </c>
      <c r="I175" s="143"/>
      <c r="J175" s="152">
        <f>BK175</f>
        <v>0</v>
      </c>
      <c r="L175" s="140"/>
      <c r="M175" s="145"/>
      <c r="N175" s="146"/>
      <c r="O175" s="146"/>
      <c r="P175" s="147">
        <f>P176</f>
        <v>0</v>
      </c>
      <c r="Q175" s="146"/>
      <c r="R175" s="147">
        <f>R176</f>
        <v>1.3678400000000002</v>
      </c>
      <c r="S175" s="146"/>
      <c r="T175" s="148">
        <f>T176</f>
        <v>0</v>
      </c>
      <c r="AR175" s="141" t="s">
        <v>122</v>
      </c>
      <c r="AT175" s="149" t="s">
        <v>74</v>
      </c>
      <c r="AU175" s="149" t="s">
        <v>80</v>
      </c>
      <c r="AY175" s="141" t="s">
        <v>114</v>
      </c>
      <c r="BK175" s="150">
        <f>BK176</f>
        <v>0</v>
      </c>
    </row>
    <row r="176" spans="1:65" s="2" customFormat="1" ht="24" customHeight="1">
      <c r="A176" s="29"/>
      <c r="B176" s="153"/>
      <c r="C176" s="154" t="s">
        <v>296</v>
      </c>
      <c r="D176" s="154" t="s">
        <v>117</v>
      </c>
      <c r="E176" s="155" t="s">
        <v>297</v>
      </c>
      <c r="F176" s="156" t="s">
        <v>298</v>
      </c>
      <c r="G176" s="157" t="s">
        <v>120</v>
      </c>
      <c r="H176" s="158">
        <v>664</v>
      </c>
      <c r="I176" s="159"/>
      <c r="J176" s="158">
        <f>ROUND(I176*H176,3)</f>
        <v>0</v>
      </c>
      <c r="K176" s="160"/>
      <c r="L176" s="30"/>
      <c r="M176" s="161" t="s">
        <v>1</v>
      </c>
      <c r="N176" s="162" t="s">
        <v>41</v>
      </c>
      <c r="O176" s="55"/>
      <c r="P176" s="163">
        <f>O176*H176</f>
        <v>0</v>
      </c>
      <c r="Q176" s="163">
        <v>2.0600000000000002E-3</v>
      </c>
      <c r="R176" s="163">
        <f>Q176*H176</f>
        <v>1.3678400000000002</v>
      </c>
      <c r="S176" s="163">
        <v>0</v>
      </c>
      <c r="T176" s="164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181</v>
      </c>
      <c r="AT176" s="165" t="s">
        <v>117</v>
      </c>
      <c r="AU176" s="165" t="s">
        <v>122</v>
      </c>
      <c r="AY176" s="14" t="s">
        <v>114</v>
      </c>
      <c r="BE176" s="166">
        <f>IF(N176="základná",J176,0)</f>
        <v>0</v>
      </c>
      <c r="BF176" s="166">
        <f>IF(N176="znížená",J176,0)</f>
        <v>0</v>
      </c>
      <c r="BG176" s="166">
        <f>IF(N176="zákl. prenesená",J176,0)</f>
        <v>0</v>
      </c>
      <c r="BH176" s="166">
        <f>IF(N176="zníž. prenesená",J176,0)</f>
        <v>0</v>
      </c>
      <c r="BI176" s="166">
        <f>IF(N176="nulová",J176,0)</f>
        <v>0</v>
      </c>
      <c r="BJ176" s="14" t="s">
        <v>122</v>
      </c>
      <c r="BK176" s="167">
        <f>ROUND(I176*H176,3)</f>
        <v>0</v>
      </c>
      <c r="BL176" s="14" t="s">
        <v>181</v>
      </c>
      <c r="BM176" s="165" t="s">
        <v>299</v>
      </c>
    </row>
    <row r="177" spans="1:65" s="12" customFormat="1" ht="22.8" customHeight="1">
      <c r="B177" s="140"/>
      <c r="D177" s="141" t="s">
        <v>74</v>
      </c>
      <c r="E177" s="151" t="s">
        <v>300</v>
      </c>
      <c r="F177" s="151" t="s">
        <v>301</v>
      </c>
      <c r="I177" s="143"/>
      <c r="J177" s="152">
        <f>BK177</f>
        <v>0</v>
      </c>
      <c r="L177" s="140"/>
      <c r="M177" s="145"/>
      <c r="N177" s="146"/>
      <c r="O177" s="146"/>
      <c r="P177" s="147">
        <f>SUM(P178:P191)</f>
        <v>0</v>
      </c>
      <c r="Q177" s="146"/>
      <c r="R177" s="147">
        <f>SUM(R178:R191)</f>
        <v>2.0730707999999995</v>
      </c>
      <c r="S177" s="146"/>
      <c r="T177" s="148">
        <f>SUM(T178:T191)</f>
        <v>0</v>
      </c>
      <c r="AR177" s="141" t="s">
        <v>122</v>
      </c>
      <c r="AT177" s="149" t="s">
        <v>74</v>
      </c>
      <c r="AU177" s="149" t="s">
        <v>80</v>
      </c>
      <c r="AY177" s="141" t="s">
        <v>114</v>
      </c>
      <c r="BK177" s="150">
        <f>SUM(BK178:BK191)</f>
        <v>0</v>
      </c>
    </row>
    <row r="178" spans="1:65" s="2" customFormat="1" ht="16.5" customHeight="1">
      <c r="A178" s="29"/>
      <c r="B178" s="153"/>
      <c r="C178" s="154" t="s">
        <v>302</v>
      </c>
      <c r="D178" s="154" t="s">
        <v>117</v>
      </c>
      <c r="E178" s="155" t="s">
        <v>303</v>
      </c>
      <c r="F178" s="156" t="s">
        <v>304</v>
      </c>
      <c r="G178" s="157" t="s">
        <v>221</v>
      </c>
      <c r="H178" s="158">
        <v>116.48</v>
      </c>
      <c r="I178" s="159"/>
      <c r="J178" s="158">
        <f t="shared" ref="J178:J191" si="40">ROUND(I178*H178,3)</f>
        <v>0</v>
      </c>
      <c r="K178" s="160"/>
      <c r="L178" s="30"/>
      <c r="M178" s="161" t="s">
        <v>1</v>
      </c>
      <c r="N178" s="162" t="s">
        <v>41</v>
      </c>
      <c r="O178" s="55"/>
      <c r="P178" s="163">
        <f t="shared" ref="P178:P191" si="41">O178*H178</f>
        <v>0</v>
      </c>
      <c r="Q178" s="163">
        <v>1.8000000000000001E-4</v>
      </c>
      <c r="R178" s="163">
        <f t="shared" ref="R178:R191" si="42">Q178*H178</f>
        <v>2.0966400000000003E-2</v>
      </c>
      <c r="S178" s="163">
        <v>0</v>
      </c>
      <c r="T178" s="164">
        <f t="shared" ref="T178:T191" si="43"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181</v>
      </c>
      <c r="AT178" s="165" t="s">
        <v>117</v>
      </c>
      <c r="AU178" s="165" t="s">
        <v>122</v>
      </c>
      <c r="AY178" s="14" t="s">
        <v>114</v>
      </c>
      <c r="BE178" s="166">
        <f t="shared" ref="BE178:BE191" si="44">IF(N178="základná",J178,0)</f>
        <v>0</v>
      </c>
      <c r="BF178" s="166">
        <f t="shared" ref="BF178:BF191" si="45">IF(N178="znížená",J178,0)</f>
        <v>0</v>
      </c>
      <c r="BG178" s="166">
        <f t="shared" ref="BG178:BG191" si="46">IF(N178="zákl. prenesená",J178,0)</f>
        <v>0</v>
      </c>
      <c r="BH178" s="166">
        <f t="shared" ref="BH178:BH191" si="47">IF(N178="zníž. prenesená",J178,0)</f>
        <v>0</v>
      </c>
      <c r="BI178" s="166">
        <f t="shared" ref="BI178:BI191" si="48">IF(N178="nulová",J178,0)</f>
        <v>0</v>
      </c>
      <c r="BJ178" s="14" t="s">
        <v>122</v>
      </c>
      <c r="BK178" s="167">
        <f t="shared" ref="BK178:BK191" si="49">ROUND(I178*H178,3)</f>
        <v>0</v>
      </c>
      <c r="BL178" s="14" t="s">
        <v>181</v>
      </c>
      <c r="BM178" s="165" t="s">
        <v>305</v>
      </c>
    </row>
    <row r="179" spans="1:65" s="2" customFormat="1" ht="36" customHeight="1">
      <c r="A179" s="29"/>
      <c r="B179" s="153"/>
      <c r="C179" s="168" t="s">
        <v>306</v>
      </c>
      <c r="D179" s="168" t="s">
        <v>152</v>
      </c>
      <c r="E179" s="169" t="s">
        <v>307</v>
      </c>
      <c r="F179" s="170" t="s">
        <v>308</v>
      </c>
      <c r="G179" s="171" t="s">
        <v>149</v>
      </c>
      <c r="H179" s="172">
        <v>28</v>
      </c>
      <c r="I179" s="173"/>
      <c r="J179" s="172">
        <f t="shared" si="40"/>
        <v>0</v>
      </c>
      <c r="K179" s="174"/>
      <c r="L179" s="175"/>
      <c r="M179" s="176" t="s">
        <v>1</v>
      </c>
      <c r="N179" s="177" t="s">
        <v>41</v>
      </c>
      <c r="O179" s="55"/>
      <c r="P179" s="163">
        <f t="shared" si="41"/>
        <v>0</v>
      </c>
      <c r="Q179" s="163">
        <v>5.0999999999999997E-2</v>
      </c>
      <c r="R179" s="163">
        <f t="shared" si="42"/>
        <v>1.4279999999999999</v>
      </c>
      <c r="S179" s="163">
        <v>0</v>
      </c>
      <c r="T179" s="164">
        <f t="shared" si="4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210</v>
      </c>
      <c r="AT179" s="165" t="s">
        <v>152</v>
      </c>
      <c r="AU179" s="165" t="s">
        <v>122</v>
      </c>
      <c r="AY179" s="14" t="s">
        <v>114</v>
      </c>
      <c r="BE179" s="166">
        <f t="shared" si="44"/>
        <v>0</v>
      </c>
      <c r="BF179" s="166">
        <f t="shared" si="45"/>
        <v>0</v>
      </c>
      <c r="BG179" s="166">
        <f t="shared" si="46"/>
        <v>0</v>
      </c>
      <c r="BH179" s="166">
        <f t="shared" si="47"/>
        <v>0</v>
      </c>
      <c r="BI179" s="166">
        <f t="shared" si="48"/>
        <v>0</v>
      </c>
      <c r="BJ179" s="14" t="s">
        <v>122</v>
      </c>
      <c r="BK179" s="167">
        <f t="shared" si="49"/>
        <v>0</v>
      </c>
      <c r="BL179" s="14" t="s">
        <v>181</v>
      </c>
      <c r="BM179" s="165" t="s">
        <v>309</v>
      </c>
    </row>
    <row r="180" spans="1:65" s="2" customFormat="1" ht="16.5" customHeight="1">
      <c r="A180" s="29"/>
      <c r="B180" s="153"/>
      <c r="C180" s="154" t="s">
        <v>310</v>
      </c>
      <c r="D180" s="154" t="s">
        <v>117</v>
      </c>
      <c r="E180" s="155" t="s">
        <v>311</v>
      </c>
      <c r="F180" s="156" t="s">
        <v>312</v>
      </c>
      <c r="G180" s="157" t="s">
        <v>221</v>
      </c>
      <c r="H180" s="158">
        <v>4.9000000000000004</v>
      </c>
      <c r="I180" s="159"/>
      <c r="J180" s="158">
        <f t="shared" si="40"/>
        <v>0</v>
      </c>
      <c r="K180" s="160"/>
      <c r="L180" s="30"/>
      <c r="M180" s="161" t="s">
        <v>1</v>
      </c>
      <c r="N180" s="162" t="s">
        <v>41</v>
      </c>
      <c r="O180" s="55"/>
      <c r="P180" s="163">
        <f t="shared" si="41"/>
        <v>0</v>
      </c>
      <c r="Q180" s="163">
        <v>4.2000000000000002E-4</v>
      </c>
      <c r="R180" s="163">
        <f t="shared" si="42"/>
        <v>2.0580000000000004E-3</v>
      </c>
      <c r="S180" s="163">
        <v>0</v>
      </c>
      <c r="T180" s="164">
        <f t="shared" si="4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181</v>
      </c>
      <c r="AT180" s="165" t="s">
        <v>117</v>
      </c>
      <c r="AU180" s="165" t="s">
        <v>122</v>
      </c>
      <c r="AY180" s="14" t="s">
        <v>114</v>
      </c>
      <c r="BE180" s="166">
        <f t="shared" si="44"/>
        <v>0</v>
      </c>
      <c r="BF180" s="166">
        <f t="shared" si="45"/>
        <v>0</v>
      </c>
      <c r="BG180" s="166">
        <f t="shared" si="46"/>
        <v>0</v>
      </c>
      <c r="BH180" s="166">
        <f t="shared" si="47"/>
        <v>0</v>
      </c>
      <c r="BI180" s="166">
        <f t="shared" si="48"/>
        <v>0</v>
      </c>
      <c r="BJ180" s="14" t="s">
        <v>122</v>
      </c>
      <c r="BK180" s="167">
        <f t="shared" si="49"/>
        <v>0</v>
      </c>
      <c r="BL180" s="14" t="s">
        <v>181</v>
      </c>
      <c r="BM180" s="165" t="s">
        <v>313</v>
      </c>
    </row>
    <row r="181" spans="1:65" s="2" customFormat="1" ht="24" customHeight="1">
      <c r="A181" s="29"/>
      <c r="B181" s="153"/>
      <c r="C181" s="168" t="s">
        <v>314</v>
      </c>
      <c r="D181" s="168" t="s">
        <v>152</v>
      </c>
      <c r="E181" s="169" t="s">
        <v>315</v>
      </c>
      <c r="F181" s="170" t="s">
        <v>316</v>
      </c>
      <c r="G181" s="171" t="s">
        <v>149</v>
      </c>
      <c r="H181" s="172">
        <v>1</v>
      </c>
      <c r="I181" s="173"/>
      <c r="J181" s="172">
        <f t="shared" si="40"/>
        <v>0</v>
      </c>
      <c r="K181" s="174"/>
      <c r="L181" s="175"/>
      <c r="M181" s="176" t="s">
        <v>1</v>
      </c>
      <c r="N181" s="177" t="s">
        <v>41</v>
      </c>
      <c r="O181" s="55"/>
      <c r="P181" s="163">
        <f t="shared" si="41"/>
        <v>0</v>
      </c>
      <c r="Q181" s="163">
        <v>4.6019999999999998E-2</v>
      </c>
      <c r="R181" s="163">
        <f t="shared" si="42"/>
        <v>4.6019999999999998E-2</v>
      </c>
      <c r="S181" s="163">
        <v>0</v>
      </c>
      <c r="T181" s="164">
        <f t="shared" si="4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210</v>
      </c>
      <c r="AT181" s="165" t="s">
        <v>152</v>
      </c>
      <c r="AU181" s="165" t="s">
        <v>122</v>
      </c>
      <c r="AY181" s="14" t="s">
        <v>114</v>
      </c>
      <c r="BE181" s="166">
        <f t="shared" si="44"/>
        <v>0</v>
      </c>
      <c r="BF181" s="166">
        <f t="shared" si="45"/>
        <v>0</v>
      </c>
      <c r="BG181" s="166">
        <f t="shared" si="46"/>
        <v>0</v>
      </c>
      <c r="BH181" s="166">
        <f t="shared" si="47"/>
        <v>0</v>
      </c>
      <c r="BI181" s="166">
        <f t="shared" si="48"/>
        <v>0</v>
      </c>
      <c r="BJ181" s="14" t="s">
        <v>122</v>
      </c>
      <c r="BK181" s="167">
        <f t="shared" si="49"/>
        <v>0</v>
      </c>
      <c r="BL181" s="14" t="s">
        <v>181</v>
      </c>
      <c r="BM181" s="165" t="s">
        <v>317</v>
      </c>
    </row>
    <row r="182" spans="1:65" s="2" customFormat="1" ht="24" customHeight="1">
      <c r="A182" s="29"/>
      <c r="B182" s="153"/>
      <c r="C182" s="154" t="s">
        <v>318</v>
      </c>
      <c r="D182" s="154" t="s">
        <v>117</v>
      </c>
      <c r="E182" s="155" t="s">
        <v>319</v>
      </c>
      <c r="F182" s="156" t="s">
        <v>320</v>
      </c>
      <c r="G182" s="157" t="s">
        <v>149</v>
      </c>
      <c r="H182" s="158">
        <v>2</v>
      </c>
      <c r="I182" s="159"/>
      <c r="J182" s="158">
        <f t="shared" si="40"/>
        <v>0</v>
      </c>
      <c r="K182" s="160"/>
      <c r="L182" s="30"/>
      <c r="M182" s="161" t="s">
        <v>1</v>
      </c>
      <c r="N182" s="162" t="s">
        <v>41</v>
      </c>
      <c r="O182" s="55"/>
      <c r="P182" s="163">
        <f t="shared" si="41"/>
        <v>0</v>
      </c>
      <c r="Q182" s="163">
        <v>0</v>
      </c>
      <c r="R182" s="163">
        <f t="shared" si="42"/>
        <v>0</v>
      </c>
      <c r="S182" s="163">
        <v>0</v>
      </c>
      <c r="T182" s="164">
        <f t="shared" si="4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181</v>
      </c>
      <c r="AT182" s="165" t="s">
        <v>117</v>
      </c>
      <c r="AU182" s="165" t="s">
        <v>122</v>
      </c>
      <c r="AY182" s="14" t="s">
        <v>114</v>
      </c>
      <c r="BE182" s="166">
        <f t="shared" si="44"/>
        <v>0</v>
      </c>
      <c r="BF182" s="166">
        <f t="shared" si="45"/>
        <v>0</v>
      </c>
      <c r="BG182" s="166">
        <f t="shared" si="46"/>
        <v>0</v>
      </c>
      <c r="BH182" s="166">
        <f t="shared" si="47"/>
        <v>0</v>
      </c>
      <c r="BI182" s="166">
        <f t="shared" si="48"/>
        <v>0</v>
      </c>
      <c r="BJ182" s="14" t="s">
        <v>122</v>
      </c>
      <c r="BK182" s="167">
        <f t="shared" si="49"/>
        <v>0</v>
      </c>
      <c r="BL182" s="14" t="s">
        <v>181</v>
      </c>
      <c r="BM182" s="165" t="s">
        <v>321</v>
      </c>
    </row>
    <row r="183" spans="1:65" s="2" customFormat="1" ht="24" customHeight="1">
      <c r="A183" s="29"/>
      <c r="B183" s="153"/>
      <c r="C183" s="168" t="s">
        <v>322</v>
      </c>
      <c r="D183" s="168" t="s">
        <v>152</v>
      </c>
      <c r="E183" s="169" t="s">
        <v>323</v>
      </c>
      <c r="F183" s="170" t="s">
        <v>324</v>
      </c>
      <c r="G183" s="171" t="s">
        <v>149</v>
      </c>
      <c r="H183" s="172">
        <v>2</v>
      </c>
      <c r="I183" s="173"/>
      <c r="J183" s="172">
        <f t="shared" si="40"/>
        <v>0</v>
      </c>
      <c r="K183" s="174"/>
      <c r="L183" s="175"/>
      <c r="M183" s="176" t="s">
        <v>1</v>
      </c>
      <c r="N183" s="177" t="s">
        <v>41</v>
      </c>
      <c r="O183" s="55"/>
      <c r="P183" s="163">
        <f t="shared" si="41"/>
        <v>0</v>
      </c>
      <c r="Q183" s="163">
        <v>2.5000000000000001E-2</v>
      </c>
      <c r="R183" s="163">
        <f t="shared" si="42"/>
        <v>0.05</v>
      </c>
      <c r="S183" s="163">
        <v>0</v>
      </c>
      <c r="T183" s="164">
        <f t="shared" si="4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210</v>
      </c>
      <c r="AT183" s="165" t="s">
        <v>152</v>
      </c>
      <c r="AU183" s="165" t="s">
        <v>122</v>
      </c>
      <c r="AY183" s="14" t="s">
        <v>114</v>
      </c>
      <c r="BE183" s="166">
        <f t="shared" si="44"/>
        <v>0</v>
      </c>
      <c r="BF183" s="166">
        <f t="shared" si="45"/>
        <v>0</v>
      </c>
      <c r="BG183" s="166">
        <f t="shared" si="46"/>
        <v>0</v>
      </c>
      <c r="BH183" s="166">
        <f t="shared" si="47"/>
        <v>0</v>
      </c>
      <c r="BI183" s="166">
        <f t="shared" si="48"/>
        <v>0</v>
      </c>
      <c r="BJ183" s="14" t="s">
        <v>122</v>
      </c>
      <c r="BK183" s="167">
        <f t="shared" si="49"/>
        <v>0</v>
      </c>
      <c r="BL183" s="14" t="s">
        <v>181</v>
      </c>
      <c r="BM183" s="165" t="s">
        <v>325</v>
      </c>
    </row>
    <row r="184" spans="1:65" s="2" customFormat="1" ht="24" customHeight="1">
      <c r="A184" s="29"/>
      <c r="B184" s="153"/>
      <c r="C184" s="154" t="s">
        <v>326</v>
      </c>
      <c r="D184" s="154" t="s">
        <v>117</v>
      </c>
      <c r="E184" s="155" t="s">
        <v>327</v>
      </c>
      <c r="F184" s="156" t="s">
        <v>328</v>
      </c>
      <c r="G184" s="157" t="s">
        <v>149</v>
      </c>
      <c r="H184" s="158">
        <v>17</v>
      </c>
      <c r="I184" s="159"/>
      <c r="J184" s="158">
        <f t="shared" si="40"/>
        <v>0</v>
      </c>
      <c r="K184" s="160"/>
      <c r="L184" s="30"/>
      <c r="M184" s="161" t="s">
        <v>1</v>
      </c>
      <c r="N184" s="162" t="s">
        <v>41</v>
      </c>
      <c r="O184" s="55"/>
      <c r="P184" s="163">
        <f t="shared" si="41"/>
        <v>0</v>
      </c>
      <c r="Q184" s="163">
        <v>0</v>
      </c>
      <c r="R184" s="163">
        <f t="shared" si="42"/>
        <v>0</v>
      </c>
      <c r="S184" s="163">
        <v>0</v>
      </c>
      <c r="T184" s="164">
        <f t="shared" si="4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181</v>
      </c>
      <c r="AT184" s="165" t="s">
        <v>117</v>
      </c>
      <c r="AU184" s="165" t="s">
        <v>122</v>
      </c>
      <c r="AY184" s="14" t="s">
        <v>114</v>
      </c>
      <c r="BE184" s="166">
        <f t="shared" si="44"/>
        <v>0</v>
      </c>
      <c r="BF184" s="166">
        <f t="shared" si="45"/>
        <v>0</v>
      </c>
      <c r="BG184" s="166">
        <f t="shared" si="46"/>
        <v>0</v>
      </c>
      <c r="BH184" s="166">
        <f t="shared" si="47"/>
        <v>0</v>
      </c>
      <c r="BI184" s="166">
        <f t="shared" si="48"/>
        <v>0</v>
      </c>
      <c r="BJ184" s="14" t="s">
        <v>122</v>
      </c>
      <c r="BK184" s="167">
        <f t="shared" si="49"/>
        <v>0</v>
      </c>
      <c r="BL184" s="14" t="s">
        <v>181</v>
      </c>
      <c r="BM184" s="165" t="s">
        <v>329</v>
      </c>
    </row>
    <row r="185" spans="1:65" s="2" customFormat="1" ht="24" customHeight="1">
      <c r="A185" s="29"/>
      <c r="B185" s="153"/>
      <c r="C185" s="168" t="s">
        <v>330</v>
      </c>
      <c r="D185" s="168" t="s">
        <v>152</v>
      </c>
      <c r="E185" s="169" t="s">
        <v>331</v>
      </c>
      <c r="F185" s="170" t="s">
        <v>332</v>
      </c>
      <c r="G185" s="171" t="s">
        <v>149</v>
      </c>
      <c r="H185" s="172">
        <v>17</v>
      </c>
      <c r="I185" s="173"/>
      <c r="J185" s="172">
        <f t="shared" si="40"/>
        <v>0</v>
      </c>
      <c r="K185" s="174"/>
      <c r="L185" s="175"/>
      <c r="M185" s="176" t="s">
        <v>1</v>
      </c>
      <c r="N185" s="177" t="s">
        <v>41</v>
      </c>
      <c r="O185" s="55"/>
      <c r="P185" s="163">
        <f t="shared" si="41"/>
        <v>0</v>
      </c>
      <c r="Q185" s="163">
        <v>2.5000000000000001E-2</v>
      </c>
      <c r="R185" s="163">
        <f t="shared" si="42"/>
        <v>0.42500000000000004</v>
      </c>
      <c r="S185" s="163">
        <v>0</v>
      </c>
      <c r="T185" s="164">
        <f t="shared" si="4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210</v>
      </c>
      <c r="AT185" s="165" t="s">
        <v>152</v>
      </c>
      <c r="AU185" s="165" t="s">
        <v>122</v>
      </c>
      <c r="AY185" s="14" t="s">
        <v>114</v>
      </c>
      <c r="BE185" s="166">
        <f t="shared" si="44"/>
        <v>0</v>
      </c>
      <c r="BF185" s="166">
        <f t="shared" si="45"/>
        <v>0</v>
      </c>
      <c r="BG185" s="166">
        <f t="shared" si="46"/>
        <v>0</v>
      </c>
      <c r="BH185" s="166">
        <f t="shared" si="47"/>
        <v>0</v>
      </c>
      <c r="BI185" s="166">
        <f t="shared" si="48"/>
        <v>0</v>
      </c>
      <c r="BJ185" s="14" t="s">
        <v>122</v>
      </c>
      <c r="BK185" s="167">
        <f t="shared" si="49"/>
        <v>0</v>
      </c>
      <c r="BL185" s="14" t="s">
        <v>181</v>
      </c>
      <c r="BM185" s="165" t="s">
        <v>333</v>
      </c>
    </row>
    <row r="186" spans="1:65" s="2" customFormat="1" ht="24" customHeight="1">
      <c r="A186" s="29"/>
      <c r="B186" s="153"/>
      <c r="C186" s="154" t="s">
        <v>334</v>
      </c>
      <c r="D186" s="154" t="s">
        <v>117</v>
      </c>
      <c r="E186" s="155" t="s">
        <v>335</v>
      </c>
      <c r="F186" s="156" t="s">
        <v>336</v>
      </c>
      <c r="G186" s="157" t="s">
        <v>149</v>
      </c>
      <c r="H186" s="158">
        <v>2</v>
      </c>
      <c r="I186" s="159"/>
      <c r="J186" s="158">
        <f t="shared" si="40"/>
        <v>0</v>
      </c>
      <c r="K186" s="160"/>
      <c r="L186" s="30"/>
      <c r="M186" s="161" t="s">
        <v>1</v>
      </c>
      <c r="N186" s="162" t="s">
        <v>41</v>
      </c>
      <c r="O186" s="55"/>
      <c r="P186" s="163">
        <f t="shared" si="41"/>
        <v>0</v>
      </c>
      <c r="Q186" s="163">
        <v>0</v>
      </c>
      <c r="R186" s="163">
        <f t="shared" si="42"/>
        <v>0</v>
      </c>
      <c r="S186" s="163">
        <v>0</v>
      </c>
      <c r="T186" s="164">
        <f t="shared" si="4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181</v>
      </c>
      <c r="AT186" s="165" t="s">
        <v>117</v>
      </c>
      <c r="AU186" s="165" t="s">
        <v>122</v>
      </c>
      <c r="AY186" s="14" t="s">
        <v>114</v>
      </c>
      <c r="BE186" s="166">
        <f t="shared" si="44"/>
        <v>0</v>
      </c>
      <c r="BF186" s="166">
        <f t="shared" si="45"/>
        <v>0</v>
      </c>
      <c r="BG186" s="166">
        <f t="shared" si="46"/>
        <v>0</v>
      </c>
      <c r="BH186" s="166">
        <f t="shared" si="47"/>
        <v>0</v>
      </c>
      <c r="BI186" s="166">
        <f t="shared" si="48"/>
        <v>0</v>
      </c>
      <c r="BJ186" s="14" t="s">
        <v>122</v>
      </c>
      <c r="BK186" s="167">
        <f t="shared" si="49"/>
        <v>0</v>
      </c>
      <c r="BL186" s="14" t="s">
        <v>181</v>
      </c>
      <c r="BM186" s="165" t="s">
        <v>337</v>
      </c>
    </row>
    <row r="187" spans="1:65" s="2" customFormat="1" ht="16.5" customHeight="1">
      <c r="A187" s="29"/>
      <c r="B187" s="153"/>
      <c r="C187" s="168" t="s">
        <v>338</v>
      </c>
      <c r="D187" s="168" t="s">
        <v>152</v>
      </c>
      <c r="E187" s="169" t="s">
        <v>339</v>
      </c>
      <c r="F187" s="170" t="s">
        <v>340</v>
      </c>
      <c r="G187" s="171" t="s">
        <v>149</v>
      </c>
      <c r="H187" s="172">
        <v>1</v>
      </c>
      <c r="I187" s="173"/>
      <c r="J187" s="172">
        <f t="shared" si="40"/>
        <v>0</v>
      </c>
      <c r="K187" s="174"/>
      <c r="L187" s="175"/>
      <c r="M187" s="176" t="s">
        <v>1</v>
      </c>
      <c r="N187" s="177" t="s">
        <v>41</v>
      </c>
      <c r="O187" s="55"/>
      <c r="P187" s="163">
        <f t="shared" si="41"/>
        <v>0</v>
      </c>
      <c r="Q187" s="163">
        <v>3.7999999999999999E-2</v>
      </c>
      <c r="R187" s="163">
        <f t="shared" si="42"/>
        <v>3.7999999999999999E-2</v>
      </c>
      <c r="S187" s="163">
        <v>0</v>
      </c>
      <c r="T187" s="164">
        <f t="shared" si="4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210</v>
      </c>
      <c r="AT187" s="165" t="s">
        <v>152</v>
      </c>
      <c r="AU187" s="165" t="s">
        <v>122</v>
      </c>
      <c r="AY187" s="14" t="s">
        <v>114</v>
      </c>
      <c r="BE187" s="166">
        <f t="shared" si="44"/>
        <v>0</v>
      </c>
      <c r="BF187" s="166">
        <f t="shared" si="45"/>
        <v>0</v>
      </c>
      <c r="BG187" s="166">
        <f t="shared" si="46"/>
        <v>0</v>
      </c>
      <c r="BH187" s="166">
        <f t="shared" si="47"/>
        <v>0</v>
      </c>
      <c r="BI187" s="166">
        <f t="shared" si="48"/>
        <v>0</v>
      </c>
      <c r="BJ187" s="14" t="s">
        <v>122</v>
      </c>
      <c r="BK187" s="167">
        <f t="shared" si="49"/>
        <v>0</v>
      </c>
      <c r="BL187" s="14" t="s">
        <v>181</v>
      </c>
      <c r="BM187" s="165" t="s">
        <v>341</v>
      </c>
    </row>
    <row r="188" spans="1:65" s="2" customFormat="1" ht="16.5" customHeight="1">
      <c r="A188" s="29"/>
      <c r="B188" s="153"/>
      <c r="C188" s="168" t="s">
        <v>342</v>
      </c>
      <c r="D188" s="168" t="s">
        <v>152</v>
      </c>
      <c r="E188" s="169" t="s">
        <v>343</v>
      </c>
      <c r="F188" s="170" t="s">
        <v>344</v>
      </c>
      <c r="G188" s="171" t="s">
        <v>149</v>
      </c>
      <c r="H188" s="172">
        <v>1</v>
      </c>
      <c r="I188" s="173"/>
      <c r="J188" s="172">
        <f t="shared" si="40"/>
        <v>0</v>
      </c>
      <c r="K188" s="174"/>
      <c r="L188" s="175"/>
      <c r="M188" s="176" t="s">
        <v>1</v>
      </c>
      <c r="N188" s="177" t="s">
        <v>41</v>
      </c>
      <c r="O188" s="55"/>
      <c r="P188" s="163">
        <f t="shared" si="41"/>
        <v>0</v>
      </c>
      <c r="Q188" s="163">
        <v>0.03</v>
      </c>
      <c r="R188" s="163">
        <f t="shared" si="42"/>
        <v>0.03</v>
      </c>
      <c r="S188" s="163">
        <v>0</v>
      </c>
      <c r="T188" s="164">
        <f t="shared" si="4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210</v>
      </c>
      <c r="AT188" s="165" t="s">
        <v>152</v>
      </c>
      <c r="AU188" s="165" t="s">
        <v>122</v>
      </c>
      <c r="AY188" s="14" t="s">
        <v>114</v>
      </c>
      <c r="BE188" s="166">
        <f t="shared" si="44"/>
        <v>0</v>
      </c>
      <c r="BF188" s="166">
        <f t="shared" si="45"/>
        <v>0</v>
      </c>
      <c r="BG188" s="166">
        <f t="shared" si="46"/>
        <v>0</v>
      </c>
      <c r="BH188" s="166">
        <f t="shared" si="47"/>
        <v>0</v>
      </c>
      <c r="BI188" s="166">
        <f t="shared" si="48"/>
        <v>0</v>
      </c>
      <c r="BJ188" s="14" t="s">
        <v>122</v>
      </c>
      <c r="BK188" s="167">
        <f t="shared" si="49"/>
        <v>0</v>
      </c>
      <c r="BL188" s="14" t="s">
        <v>181</v>
      </c>
      <c r="BM188" s="165" t="s">
        <v>345</v>
      </c>
    </row>
    <row r="189" spans="1:65" s="2" customFormat="1" ht="24" customHeight="1">
      <c r="A189" s="29"/>
      <c r="B189" s="153"/>
      <c r="C189" s="154" t="s">
        <v>346</v>
      </c>
      <c r="D189" s="154" t="s">
        <v>117</v>
      </c>
      <c r="E189" s="155" t="s">
        <v>347</v>
      </c>
      <c r="F189" s="156" t="s">
        <v>348</v>
      </c>
      <c r="G189" s="157" t="s">
        <v>149</v>
      </c>
      <c r="H189" s="158">
        <v>23.76</v>
      </c>
      <c r="I189" s="159"/>
      <c r="J189" s="158">
        <f t="shared" si="40"/>
        <v>0</v>
      </c>
      <c r="K189" s="160"/>
      <c r="L189" s="30"/>
      <c r="M189" s="161" t="s">
        <v>1</v>
      </c>
      <c r="N189" s="162" t="s">
        <v>41</v>
      </c>
      <c r="O189" s="55"/>
      <c r="P189" s="163">
        <f t="shared" si="41"/>
        <v>0</v>
      </c>
      <c r="Q189" s="163">
        <v>2.5000000000000001E-4</v>
      </c>
      <c r="R189" s="163">
        <f t="shared" si="42"/>
        <v>5.9400000000000008E-3</v>
      </c>
      <c r="S189" s="163">
        <v>0</v>
      </c>
      <c r="T189" s="164">
        <f t="shared" si="4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181</v>
      </c>
      <c r="AT189" s="165" t="s">
        <v>117</v>
      </c>
      <c r="AU189" s="165" t="s">
        <v>122</v>
      </c>
      <c r="AY189" s="14" t="s">
        <v>114</v>
      </c>
      <c r="BE189" s="166">
        <f t="shared" si="44"/>
        <v>0</v>
      </c>
      <c r="BF189" s="166">
        <f t="shared" si="45"/>
        <v>0</v>
      </c>
      <c r="BG189" s="166">
        <f t="shared" si="46"/>
        <v>0</v>
      </c>
      <c r="BH189" s="166">
        <f t="shared" si="47"/>
        <v>0</v>
      </c>
      <c r="BI189" s="166">
        <f t="shared" si="48"/>
        <v>0</v>
      </c>
      <c r="BJ189" s="14" t="s">
        <v>122</v>
      </c>
      <c r="BK189" s="167">
        <f t="shared" si="49"/>
        <v>0</v>
      </c>
      <c r="BL189" s="14" t="s">
        <v>181</v>
      </c>
      <c r="BM189" s="165" t="s">
        <v>349</v>
      </c>
    </row>
    <row r="190" spans="1:65" s="2" customFormat="1" ht="24" customHeight="1">
      <c r="A190" s="29"/>
      <c r="B190" s="153"/>
      <c r="C190" s="168" t="s">
        <v>350</v>
      </c>
      <c r="D190" s="168" t="s">
        <v>152</v>
      </c>
      <c r="E190" s="169" t="s">
        <v>351</v>
      </c>
      <c r="F190" s="170" t="s">
        <v>352</v>
      </c>
      <c r="G190" s="171" t="s">
        <v>221</v>
      </c>
      <c r="H190" s="172">
        <v>23.76</v>
      </c>
      <c r="I190" s="173"/>
      <c r="J190" s="172">
        <f t="shared" si="40"/>
        <v>0</v>
      </c>
      <c r="K190" s="174"/>
      <c r="L190" s="175"/>
      <c r="M190" s="176" t="s">
        <v>1</v>
      </c>
      <c r="N190" s="177" t="s">
        <v>41</v>
      </c>
      <c r="O190" s="55"/>
      <c r="P190" s="163">
        <f t="shared" si="41"/>
        <v>0</v>
      </c>
      <c r="Q190" s="163">
        <v>1.14E-3</v>
      </c>
      <c r="R190" s="163">
        <f t="shared" si="42"/>
        <v>2.70864E-2</v>
      </c>
      <c r="S190" s="163">
        <v>0</v>
      </c>
      <c r="T190" s="164">
        <f t="shared" si="4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210</v>
      </c>
      <c r="AT190" s="165" t="s">
        <v>152</v>
      </c>
      <c r="AU190" s="165" t="s">
        <v>122</v>
      </c>
      <c r="AY190" s="14" t="s">
        <v>114</v>
      </c>
      <c r="BE190" s="166">
        <f t="shared" si="44"/>
        <v>0</v>
      </c>
      <c r="BF190" s="166">
        <f t="shared" si="45"/>
        <v>0</v>
      </c>
      <c r="BG190" s="166">
        <f t="shared" si="46"/>
        <v>0</v>
      </c>
      <c r="BH190" s="166">
        <f t="shared" si="47"/>
        <v>0</v>
      </c>
      <c r="BI190" s="166">
        <f t="shared" si="48"/>
        <v>0</v>
      </c>
      <c r="BJ190" s="14" t="s">
        <v>122</v>
      </c>
      <c r="BK190" s="167">
        <f t="shared" si="49"/>
        <v>0</v>
      </c>
      <c r="BL190" s="14" t="s">
        <v>181</v>
      </c>
      <c r="BM190" s="165" t="s">
        <v>353</v>
      </c>
    </row>
    <row r="191" spans="1:65" s="2" customFormat="1" ht="24" customHeight="1">
      <c r="A191" s="29"/>
      <c r="B191" s="153"/>
      <c r="C191" s="154" t="s">
        <v>354</v>
      </c>
      <c r="D191" s="154" t="s">
        <v>117</v>
      </c>
      <c r="E191" s="155" t="s">
        <v>355</v>
      </c>
      <c r="F191" s="156" t="s">
        <v>356</v>
      </c>
      <c r="G191" s="157" t="s">
        <v>357</v>
      </c>
      <c r="H191" s="159"/>
      <c r="I191" s="159"/>
      <c r="J191" s="158">
        <f t="shared" si="40"/>
        <v>0</v>
      </c>
      <c r="K191" s="160"/>
      <c r="L191" s="30"/>
      <c r="M191" s="161" t="s">
        <v>1</v>
      </c>
      <c r="N191" s="162" t="s">
        <v>41</v>
      </c>
      <c r="O191" s="55"/>
      <c r="P191" s="163">
        <f t="shared" si="41"/>
        <v>0</v>
      </c>
      <c r="Q191" s="163">
        <v>0</v>
      </c>
      <c r="R191" s="163">
        <f t="shared" si="42"/>
        <v>0</v>
      </c>
      <c r="S191" s="163">
        <v>0</v>
      </c>
      <c r="T191" s="164">
        <f t="shared" si="4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181</v>
      </c>
      <c r="AT191" s="165" t="s">
        <v>117</v>
      </c>
      <c r="AU191" s="165" t="s">
        <v>122</v>
      </c>
      <c r="AY191" s="14" t="s">
        <v>114</v>
      </c>
      <c r="BE191" s="166">
        <f t="shared" si="44"/>
        <v>0</v>
      </c>
      <c r="BF191" s="166">
        <f t="shared" si="45"/>
        <v>0</v>
      </c>
      <c r="BG191" s="166">
        <f t="shared" si="46"/>
        <v>0</v>
      </c>
      <c r="BH191" s="166">
        <f t="shared" si="47"/>
        <v>0</v>
      </c>
      <c r="BI191" s="166">
        <f t="shared" si="48"/>
        <v>0</v>
      </c>
      <c r="BJ191" s="14" t="s">
        <v>122</v>
      </c>
      <c r="BK191" s="167">
        <f t="shared" si="49"/>
        <v>0</v>
      </c>
      <c r="BL191" s="14" t="s">
        <v>181</v>
      </c>
      <c r="BM191" s="165" t="s">
        <v>358</v>
      </c>
    </row>
    <row r="192" spans="1:65" s="12" customFormat="1" ht="22.8" customHeight="1">
      <c r="B192" s="140"/>
      <c r="D192" s="141" t="s">
        <v>74</v>
      </c>
      <c r="E192" s="151" t="s">
        <v>359</v>
      </c>
      <c r="F192" s="151" t="s">
        <v>360</v>
      </c>
      <c r="I192" s="143"/>
      <c r="J192" s="152">
        <f>BK192</f>
        <v>0</v>
      </c>
      <c r="L192" s="140"/>
      <c r="M192" s="145"/>
      <c r="N192" s="146"/>
      <c r="O192" s="146"/>
      <c r="P192" s="147">
        <f>P193</f>
        <v>0</v>
      </c>
      <c r="Q192" s="146"/>
      <c r="R192" s="147">
        <f>R193</f>
        <v>1.0624000000000001E-2</v>
      </c>
      <c r="S192" s="146"/>
      <c r="T192" s="148">
        <f>T193</f>
        <v>0</v>
      </c>
      <c r="AR192" s="141" t="s">
        <v>122</v>
      </c>
      <c r="AT192" s="149" t="s">
        <v>74</v>
      </c>
      <c r="AU192" s="149" t="s">
        <v>80</v>
      </c>
      <c r="AY192" s="141" t="s">
        <v>114</v>
      </c>
      <c r="BK192" s="150">
        <f>BK193</f>
        <v>0</v>
      </c>
    </row>
    <row r="193" spans="1:65" s="2" customFormat="1" ht="36" customHeight="1">
      <c r="A193" s="29"/>
      <c r="B193" s="153"/>
      <c r="C193" s="154" t="s">
        <v>361</v>
      </c>
      <c r="D193" s="154" t="s">
        <v>117</v>
      </c>
      <c r="E193" s="155" t="s">
        <v>362</v>
      </c>
      <c r="F193" s="156" t="s">
        <v>363</v>
      </c>
      <c r="G193" s="157" t="s">
        <v>120</v>
      </c>
      <c r="H193" s="158">
        <v>531.20000000000005</v>
      </c>
      <c r="I193" s="159"/>
      <c r="J193" s="158">
        <f>ROUND(I193*H193,3)</f>
        <v>0</v>
      </c>
      <c r="K193" s="160"/>
      <c r="L193" s="30"/>
      <c r="M193" s="161" t="s">
        <v>1</v>
      </c>
      <c r="N193" s="162" t="s">
        <v>41</v>
      </c>
      <c r="O193" s="55"/>
      <c r="P193" s="163">
        <f>O193*H193</f>
        <v>0</v>
      </c>
      <c r="Q193" s="163">
        <v>2.0000000000000002E-5</v>
      </c>
      <c r="R193" s="163">
        <f>Q193*H193</f>
        <v>1.0624000000000001E-2</v>
      </c>
      <c r="S193" s="163">
        <v>0</v>
      </c>
      <c r="T193" s="164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181</v>
      </c>
      <c r="AT193" s="165" t="s">
        <v>117</v>
      </c>
      <c r="AU193" s="165" t="s">
        <v>122</v>
      </c>
      <c r="AY193" s="14" t="s">
        <v>114</v>
      </c>
      <c r="BE193" s="166">
        <f>IF(N193="základná",J193,0)</f>
        <v>0</v>
      </c>
      <c r="BF193" s="166">
        <f>IF(N193="znížená",J193,0)</f>
        <v>0</v>
      </c>
      <c r="BG193" s="166">
        <f>IF(N193="zákl. prenesená",J193,0)</f>
        <v>0</v>
      </c>
      <c r="BH193" s="166">
        <f>IF(N193="zníž. prenesená",J193,0)</f>
        <v>0</v>
      </c>
      <c r="BI193" s="166">
        <f>IF(N193="nulová",J193,0)</f>
        <v>0</v>
      </c>
      <c r="BJ193" s="14" t="s">
        <v>122</v>
      </c>
      <c r="BK193" s="167">
        <f>ROUND(I193*H193,3)</f>
        <v>0</v>
      </c>
      <c r="BL193" s="14" t="s">
        <v>181</v>
      </c>
      <c r="BM193" s="165" t="s">
        <v>364</v>
      </c>
    </row>
    <row r="194" spans="1:65" s="12" customFormat="1" ht="22.8" customHeight="1">
      <c r="B194" s="140"/>
      <c r="D194" s="141" t="s">
        <v>74</v>
      </c>
      <c r="E194" s="151" t="s">
        <v>365</v>
      </c>
      <c r="F194" s="151" t="s">
        <v>366</v>
      </c>
      <c r="I194" s="143"/>
      <c r="J194" s="152">
        <f>BK194</f>
        <v>0</v>
      </c>
      <c r="L194" s="140"/>
      <c r="M194" s="145"/>
      <c r="N194" s="146"/>
      <c r="O194" s="146"/>
      <c r="P194" s="147">
        <f>P195</f>
        <v>0</v>
      </c>
      <c r="Q194" s="146"/>
      <c r="R194" s="147">
        <f>R195</f>
        <v>0.18453216</v>
      </c>
      <c r="S194" s="146"/>
      <c r="T194" s="148">
        <f>T195</f>
        <v>0</v>
      </c>
      <c r="AR194" s="141" t="s">
        <v>122</v>
      </c>
      <c r="AT194" s="149" t="s">
        <v>74</v>
      </c>
      <c r="AU194" s="149" t="s">
        <v>80</v>
      </c>
      <c r="AY194" s="141" t="s">
        <v>114</v>
      </c>
      <c r="BK194" s="150">
        <f>BK195</f>
        <v>0</v>
      </c>
    </row>
    <row r="195" spans="1:65" s="2" customFormat="1" ht="24" customHeight="1">
      <c r="A195" s="29"/>
      <c r="B195" s="153"/>
      <c r="C195" s="154" t="s">
        <v>367</v>
      </c>
      <c r="D195" s="154" t="s">
        <v>117</v>
      </c>
      <c r="E195" s="155" t="s">
        <v>368</v>
      </c>
      <c r="F195" s="156" t="s">
        <v>369</v>
      </c>
      <c r="G195" s="157" t="s">
        <v>120</v>
      </c>
      <c r="H195" s="158">
        <v>384.44200000000001</v>
      </c>
      <c r="I195" s="159"/>
      <c r="J195" s="158">
        <f>ROUND(I195*H195,3)</f>
        <v>0</v>
      </c>
      <c r="K195" s="160"/>
      <c r="L195" s="30"/>
      <c r="M195" s="178" t="s">
        <v>1</v>
      </c>
      <c r="N195" s="179" t="s">
        <v>41</v>
      </c>
      <c r="O195" s="180"/>
      <c r="P195" s="181">
        <f>O195*H195</f>
        <v>0</v>
      </c>
      <c r="Q195" s="181">
        <v>4.8000000000000001E-4</v>
      </c>
      <c r="R195" s="181">
        <f>Q195*H195</f>
        <v>0.18453216</v>
      </c>
      <c r="S195" s="181">
        <v>0</v>
      </c>
      <c r="T195" s="182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181</v>
      </c>
      <c r="AT195" s="165" t="s">
        <v>117</v>
      </c>
      <c r="AU195" s="165" t="s">
        <v>122</v>
      </c>
      <c r="AY195" s="14" t="s">
        <v>114</v>
      </c>
      <c r="BE195" s="166">
        <f>IF(N195="základná",J195,0)</f>
        <v>0</v>
      </c>
      <c r="BF195" s="166">
        <f>IF(N195="znížená",J195,0)</f>
        <v>0</v>
      </c>
      <c r="BG195" s="166">
        <f>IF(N195="zákl. prenesená",J195,0)</f>
        <v>0</v>
      </c>
      <c r="BH195" s="166">
        <f>IF(N195="zníž. prenesená",J195,0)</f>
        <v>0</v>
      </c>
      <c r="BI195" s="166">
        <f>IF(N195="nulová",J195,0)</f>
        <v>0</v>
      </c>
      <c r="BJ195" s="14" t="s">
        <v>122</v>
      </c>
      <c r="BK195" s="167">
        <f>ROUND(I195*H195,3)</f>
        <v>0</v>
      </c>
      <c r="BL195" s="14" t="s">
        <v>181</v>
      </c>
      <c r="BM195" s="165" t="s">
        <v>370</v>
      </c>
    </row>
    <row r="196" spans="1:65" s="2" customFormat="1" ht="6.9" customHeight="1">
      <c r="A196" s="29"/>
      <c r="B196" s="44"/>
      <c r="C196" s="45"/>
      <c r="D196" s="45"/>
      <c r="E196" s="45"/>
      <c r="F196" s="45"/>
      <c r="G196" s="45"/>
      <c r="H196" s="45"/>
      <c r="I196" s="112"/>
      <c r="J196" s="45"/>
      <c r="K196" s="45"/>
      <c r="L196" s="30"/>
      <c r="M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</row>
  </sheetData>
  <autoFilter ref="C123:K195"/>
  <mergeCells count="6">
    <mergeCell ref="L2:V2"/>
    <mergeCell ref="E7:H7"/>
    <mergeCell ref="E16:H16"/>
    <mergeCell ref="E25:H25"/>
    <mergeCell ref="E85:H85"/>
    <mergeCell ref="E116:H11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13619 - Rekonštrukcia maš...</vt:lpstr>
      <vt:lpstr>'13619 - Rekonštrukcia maš...'!Názvy_tlače</vt:lpstr>
      <vt:lpstr>'Rekapitulácia stavby'!Názvy_tlače</vt:lpstr>
      <vt:lpstr>'13619 - Rekonštrukcia maš...'!Oblasť_tlače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Uživatel</cp:lastModifiedBy>
  <dcterms:created xsi:type="dcterms:W3CDTF">2019-08-28T12:18:58Z</dcterms:created>
  <dcterms:modified xsi:type="dcterms:W3CDTF">2019-08-30T16:29:11Z</dcterms:modified>
</cp:coreProperties>
</file>